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B8D5047A-8684-B74F-B874-90F7610366D9}" xr6:coauthVersionLast="45" xr6:coauthVersionMax="45" xr10:uidLastSave="{00000000-0000-0000-0000-000000000000}"/>
  <bookViews>
    <workbookView xWindow="0" yWindow="460" windowWidth="28500" windowHeight="16100" tabRatio="389" activeTab="1" xr2:uid="{00000000-000D-0000-FFFF-FFFF00000000}"/>
  </bookViews>
  <sheets>
    <sheet name="Жим без экипировки " sheetId="10" r:id="rId1"/>
    <sheet name="Становая тяга без экипировки" sheetId="14" r:id="rId2"/>
    <sheet name="Судейская коллегия" sheetId="13" r:id="rId3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4" l="1"/>
  <c r="E9" i="14"/>
  <c r="L61" i="10" l="1"/>
  <c r="E61" i="10" s="1"/>
  <c r="L60" i="10"/>
  <c r="E60" i="10" s="1"/>
  <c r="L55" i="10"/>
  <c r="E55" i="10" s="1"/>
  <c r="L35" i="10"/>
  <c r="E35" i="10" s="1"/>
  <c r="L34" i="10"/>
  <c r="E34" i="10" s="1"/>
  <c r="L33" i="10"/>
  <c r="E33" i="10" s="1"/>
  <c r="L25" i="10"/>
  <c r="E25" i="10" s="1"/>
  <c r="L24" i="10"/>
  <c r="E24" i="10" s="1"/>
  <c r="L21" i="10"/>
  <c r="E21" i="10" s="1"/>
  <c r="L21" i="14"/>
  <c r="E21" i="14" s="1"/>
  <c r="L16" i="14"/>
  <c r="E16" i="14" s="1"/>
  <c r="L6" i="14"/>
  <c r="E6" i="14" s="1"/>
  <c r="L27" i="14" l="1"/>
  <c r="L24" i="14"/>
  <c r="E24" i="14" s="1"/>
  <c r="L20" i="14"/>
  <c r="E20" i="14" s="1"/>
  <c r="L19" i="14"/>
  <c r="E19" i="14" s="1"/>
  <c r="L15" i="14"/>
  <c r="L12" i="14"/>
  <c r="E12" i="14" s="1"/>
  <c r="L9" i="10"/>
  <c r="E9" i="10" s="1"/>
  <c r="L6" i="10"/>
  <c r="L64" i="10"/>
  <c r="L57" i="10"/>
  <c r="E57" i="10" s="1"/>
  <c r="L56" i="10"/>
  <c r="L54" i="10"/>
  <c r="E54" i="10" s="1"/>
  <c r="L51" i="10"/>
  <c r="L50" i="10"/>
  <c r="L49" i="10"/>
  <c r="L48" i="10"/>
  <c r="L47" i="10"/>
  <c r="E47" i="10" s="1"/>
  <c r="L44" i="10"/>
  <c r="L43" i="10"/>
  <c r="L42" i="10"/>
  <c r="L39" i="10"/>
  <c r="E39" i="10" s="1"/>
  <c r="L38" i="10"/>
  <c r="L30" i="10"/>
  <c r="E30" i="10" s="1"/>
  <c r="L29" i="10"/>
  <c r="E29" i="10" s="1"/>
  <c r="L28" i="10"/>
  <c r="E28" i="10" s="1"/>
  <c r="L18" i="10"/>
  <c r="E18" i="10" s="1"/>
  <c r="L17" i="10"/>
  <c r="E17" i="10" s="1"/>
  <c r="L16" i="10"/>
  <c r="L13" i="10"/>
  <c r="L12" i="10"/>
  <c r="E15" i="14" l="1"/>
  <c r="E49" i="10" l="1"/>
  <c r="E48" i="10"/>
  <c r="E27" i="14"/>
  <c r="E64" i="10"/>
  <c r="E56" i="10"/>
  <c r="E51" i="10"/>
  <c r="E50" i="10"/>
  <c r="E42" i="10"/>
  <c r="E43" i="10"/>
  <c r="E44" i="10"/>
  <c r="E38" i="10"/>
  <c r="E12" i="10"/>
  <c r="E6" i="10"/>
  <c r="E16" i="10"/>
</calcChain>
</file>

<file path=xl/sharedStrings.xml><?xml version="1.0" encoding="utf-8"?>
<sst xmlns="http://schemas.openxmlformats.org/spreadsheetml/2006/main" count="283" uniqueCount="137">
  <si>
    <t>ФИО</t>
  </si>
  <si>
    <t>Собственный вес</t>
  </si>
  <si>
    <t>Город/область</t>
  </si>
  <si>
    <t>Жим</t>
  </si>
  <si>
    <t>Результат</t>
  </si>
  <si>
    <t>Очки</t>
  </si>
  <si>
    <t>ВЕСОВАЯ КАТЕГОРИЯ  52</t>
  </si>
  <si>
    <t>1</t>
  </si>
  <si>
    <t>Новокузнецк/Кемеровская область</t>
  </si>
  <si>
    <t>Прокопьевск/Кемеровская область</t>
  </si>
  <si>
    <t>2</t>
  </si>
  <si>
    <t>ВЕСОВАЯ КАТЕГОРИЯ  75</t>
  </si>
  <si>
    <t>ВЕСОВАЯ КАТЕГОРИЯ  90</t>
  </si>
  <si>
    <t>ВЕСОВАЯ КАТЕГОРИЯ  100</t>
  </si>
  <si>
    <t>ВЕСОВАЯ КАТЕГОРИЯ  110</t>
  </si>
  <si>
    <t>Корыстин Дмитрий</t>
  </si>
  <si>
    <t>Белово/Кемеровская область</t>
  </si>
  <si>
    <t xml:space="preserve">Абсолютный зачёт </t>
  </si>
  <si>
    <t>Мужчины</t>
  </si>
  <si>
    <t xml:space="preserve">ФИО </t>
  </si>
  <si>
    <t xml:space="preserve">Возрастная группа </t>
  </si>
  <si>
    <t>Главный судья соревнований:</t>
  </si>
  <si>
    <t>Главный секретарь соревнований:</t>
  </si>
  <si>
    <t>ВЕСОВАЯ КАТЕГОРИЯ  56</t>
  </si>
  <si>
    <t>Басалаев Михаил</t>
  </si>
  <si>
    <t>Собственный  вес</t>
  </si>
  <si>
    <t>Тяга</t>
  </si>
  <si>
    <t>Кемерово/Кемеровская область</t>
  </si>
  <si>
    <t>Wilks</t>
  </si>
  <si>
    <t>Открытая</t>
  </si>
  <si>
    <t>ВЕСОВАЯ КАТЕГОРИЯ  67.5</t>
  </si>
  <si>
    <t>ВЕСОВАЯ КАТЕГОРИЯ  82.5</t>
  </si>
  <si>
    <t>Судейская коллегия Открытого кубка города Прокопьевска</t>
  </si>
  <si>
    <t>Судьи:</t>
  </si>
  <si>
    <t>Терехин Андрей/ РК, Прокопьевск</t>
  </si>
  <si>
    <t>Самойлов Владимир/ РК, Прокопьевск</t>
  </si>
  <si>
    <t>Рек</t>
  </si>
  <si>
    <t>3</t>
  </si>
  <si>
    <t>ВЕСОВАЯ КАТЕГОРИЯ  60</t>
  </si>
  <si>
    <t>Киселевск/Кемеровская область</t>
  </si>
  <si>
    <t>Заболотный Владислав</t>
  </si>
  <si>
    <t>Осинники/Кемеровская область</t>
  </si>
  <si>
    <t>Ковалев Захар</t>
  </si>
  <si>
    <t>Кашин Вадим</t>
  </si>
  <si>
    <t>Филимоничев Сергей</t>
  </si>
  <si>
    <t>Открытая (23.11.1983)/35</t>
  </si>
  <si>
    <t>Макаров Александр</t>
  </si>
  <si>
    <t>Зайнудинов Марат</t>
  </si>
  <si>
    <t>Весовая категория</t>
  </si>
  <si>
    <t>Петров Алексей/ РК, Прокопьевск</t>
  </si>
  <si>
    <t>Прусов Никита</t>
  </si>
  <si>
    <t>Открытая (28.08.1992)/28</t>
  </si>
  <si>
    <t>Шатилова Анна</t>
  </si>
  <si>
    <t>Диль Артем</t>
  </si>
  <si>
    <t>Хлебников Антон</t>
  </si>
  <si>
    <t>Открытая (30.11.1992)/28</t>
  </si>
  <si>
    <t>Иванов Андрей</t>
  </si>
  <si>
    <t>Внуков Даниил</t>
  </si>
  <si>
    <t>Кемрово/Кемеровская область</t>
  </si>
  <si>
    <t>Шелепов Иван</t>
  </si>
  <si>
    <t>Открытая (24.09.1995)/25</t>
  </si>
  <si>
    <t>Иглин Егор</t>
  </si>
  <si>
    <t>Открытая (12.04.1996)/24</t>
  </si>
  <si>
    <t>Егоров Даниил</t>
  </si>
  <si>
    <t>Царапкин Никита</t>
  </si>
  <si>
    <t>Открытая (29.09.1991)/29</t>
  </si>
  <si>
    <t>Открытая (25.08.1996)/24</t>
  </si>
  <si>
    <t>Открытый Чемпионат города Прокопьевска
 IPL Становая тяга без экипировки
Прокопьевск/Кемеровская область, 7 марта 2021</t>
  </si>
  <si>
    <t>Открытый Чемпионат города Прокопьевска
 IPL Жим лежа без экипировки
Прокопьевск/Кемеровская область, 7 марта 2021</t>
  </si>
  <si>
    <t>Морокова Светлана</t>
  </si>
  <si>
    <t>Переделкина Юлия</t>
  </si>
  <si>
    <t>Мастера 45-49 (01.09.1972)/48</t>
  </si>
  <si>
    <t>Открытая (07.06.1996)/24</t>
  </si>
  <si>
    <t>Казанцева Екатерина</t>
  </si>
  <si>
    <t>Открытая (05.10.1990)/30</t>
  </si>
  <si>
    <t>Открытая (03.01.1986)/35</t>
  </si>
  <si>
    <t>Бокова Наталья</t>
  </si>
  <si>
    <t>ВЕСОВАЯ КАТЕГОРИЯ  125</t>
  </si>
  <si>
    <t>ВЕСОВАЯ КАТЕГОРИЯ  140+</t>
  </si>
  <si>
    <t>Бастриков Даниил</t>
  </si>
  <si>
    <t>Ярилов Семен</t>
  </si>
  <si>
    <t>Найман Артём</t>
  </si>
  <si>
    <t>Тутаев Даниил</t>
  </si>
  <si>
    <t>Кадочников Кирилл</t>
  </si>
  <si>
    <t>Ливенцов Артём</t>
  </si>
  <si>
    <t>Промышленный/Кемеровская область</t>
  </si>
  <si>
    <t>Рогожкин Денис</t>
  </si>
  <si>
    <t>Открытая (04.05.1984)/36</t>
  </si>
  <si>
    <t>Открытая (06.02.1986)/35</t>
  </si>
  <si>
    <t>Шабин Павел</t>
  </si>
  <si>
    <t>Чибисов Олег</t>
  </si>
  <si>
    <t>Шнайдер Александр</t>
  </si>
  <si>
    <t>Голубев Антон</t>
  </si>
  <si>
    <t>Открытая (12.09.1986)/34</t>
  </si>
  <si>
    <t>Открытая (24.01.1983)/38</t>
  </si>
  <si>
    <t>Малахов Вадим</t>
  </si>
  <si>
    <t>Мастера 40-44 (25.08.1979)/41</t>
  </si>
  <si>
    <t>Мастера 40-44 (27.11.1977)/43</t>
  </si>
  <si>
    <t>Мальцев Евгений</t>
  </si>
  <si>
    <t>Воробьёв Алексей</t>
  </si>
  <si>
    <t>Мастера 45-49 (18.04.1975)/45</t>
  </si>
  <si>
    <t>Открытая (19.07.1986)/34</t>
  </si>
  <si>
    <t>Открытая (27.06.1979)/41</t>
  </si>
  <si>
    <t>Ельшин Константин</t>
  </si>
  <si>
    <t>Мастера 45-49 (25.12.1975)/45</t>
  </si>
  <si>
    <t>Открытая (05.05.1986)/34</t>
  </si>
  <si>
    <t>Скударнов Александр</t>
  </si>
  <si>
    <t>Самбураков Андрей</t>
  </si>
  <si>
    <t>Мастера 40-44 (15.12.1980)/40</t>
  </si>
  <si>
    <t xml:space="preserve">Архипов Сергей </t>
  </si>
  <si>
    <t>Гараева Дарья/ Прокопьевск</t>
  </si>
  <si>
    <t>Юноши 15-19 (05.02.2005)/16</t>
  </si>
  <si>
    <t>Юноши 15-19 (19.06.2008)/12</t>
  </si>
  <si>
    <t>Юноши 15-19 (06.03.2009)/12</t>
  </si>
  <si>
    <t>Юноши 15-19 (15.02.2005)/16</t>
  </si>
  <si>
    <t>Юноши 15-19 (16.08.2008)/12</t>
  </si>
  <si>
    <t>Юноши 15-19 (23.04.2008)/12</t>
  </si>
  <si>
    <t>Юноши 15-19 (24.02.2005)/16</t>
  </si>
  <si>
    <t>Юноши 15-19 (05.05.2006)/14</t>
  </si>
  <si>
    <t>Юноши 15-19 (01.12.2008)/12</t>
  </si>
  <si>
    <t>Юноши 15-19 (11.05.2006)/14</t>
  </si>
  <si>
    <t>Юноши 15-19 (01.08.2009)/11</t>
  </si>
  <si>
    <t>Юноши 15-19 (11.07.2004)/16</t>
  </si>
  <si>
    <t>Юноши 15-19 (09.07.2002)/18</t>
  </si>
  <si>
    <t>Юноши 15-19 (26.06.2006)/14</t>
  </si>
  <si>
    <t>Юноши 15-19 (03.06.2006)/14</t>
  </si>
  <si>
    <t>Юноши 15-19 (24.08.2006)/14</t>
  </si>
  <si>
    <t>Юноши 15-19 (24.05.2004)/16</t>
  </si>
  <si>
    <t>Юноши 15-19 (20.06.2005)/15</t>
  </si>
  <si>
    <t>№</t>
  </si>
  <si>
    <t xml:space="preserve">                     Дата рождения/возраст</t>
  </si>
  <si>
    <t>Возрастная группа</t>
  </si>
  <si>
    <t>M2</t>
  </si>
  <si>
    <t>O</t>
  </si>
  <si>
    <t>T</t>
  </si>
  <si>
    <t>M1</t>
  </si>
  <si>
    <t xml:space="preserve">                   Дата рождения/возраст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</si>
</sst>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2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i/>
      <sz val="12"/>
      <name val="Arial"/>
      <family val="2"/>
      <charset val="204"/>
    </font>
    <font>
      <b/>
      <strike/>
      <sz val="10"/>
      <color rgb="FFFF0000"/>
      <name val="Arial Cyr"/>
      <charset val="204"/>
    </font>
    <font>
      <sz val="20"/>
      <name val="Arial Cyr"/>
      <charset val="204"/>
    </font>
    <font>
      <sz val="18"/>
      <name val="Arial Cyr"/>
      <charset val="204"/>
    </font>
    <font>
      <b/>
      <strike/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0" fillId="0" borderId="0" xfId="0" applyNumberFormat="1"/>
    <xf numFmtId="2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ill="1" applyBorder="1"/>
    <xf numFmtId="49" fontId="3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49" fontId="1" fillId="0" borderId="2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2" fontId="0" fillId="0" borderId="7" xfId="0" applyNumberFormat="1" applyBorder="1"/>
    <xf numFmtId="165" fontId="0" fillId="0" borderId="7" xfId="0" applyNumberFormat="1" applyBorder="1"/>
    <xf numFmtId="165" fontId="1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Border="1"/>
    <xf numFmtId="49" fontId="0" fillId="0" borderId="7" xfId="0" applyNumberFormat="1" applyBorder="1" applyAlignment="1">
      <alignment horizontal="left" vertical="center"/>
    </xf>
    <xf numFmtId="49" fontId="0" fillId="0" borderId="13" xfId="0" applyNumberForma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/>
    </xf>
    <xf numFmtId="2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49" fontId="0" fillId="0" borderId="8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1" fillId="0" borderId="2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zoomScaleNormal="100" workbookViewId="0">
      <selection activeCell="M65" sqref="M65"/>
    </sheetView>
  </sheetViews>
  <sheetFormatPr baseColWidth="10" defaultColWidth="8.6640625" defaultRowHeight="13"/>
  <cols>
    <col min="1" max="1" width="8.1640625" style="5" customWidth="1"/>
    <col min="2" max="2" width="22.5" style="3" customWidth="1"/>
    <col min="3" max="3" width="28" style="3" customWidth="1"/>
    <col min="4" max="4" width="18.6640625" style="39" bestFit="1" customWidth="1"/>
    <col min="5" max="5" width="12.5" style="44" customWidth="1"/>
    <col min="6" max="6" width="32.6640625" style="3" customWidth="1"/>
    <col min="7" max="10" width="5.83203125" style="11" customWidth="1"/>
    <col min="11" max="11" width="11.83203125" style="67" customWidth="1"/>
    <col min="12" max="12" width="11.1640625" style="42" customWidth="1"/>
    <col min="13" max="13" width="23.1640625" style="12" customWidth="1"/>
  </cols>
  <sheetData>
    <row r="1" spans="1:13" s="1" customFormat="1" ht="15" customHeight="1">
      <c r="A1" s="177" t="s">
        <v>68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</row>
    <row r="2" spans="1:13" s="1" customFormat="1" ht="88" customHeight="1" thickBot="1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3" s="2" customFormat="1" ht="15" customHeight="1">
      <c r="A3" s="189" t="s">
        <v>129</v>
      </c>
      <c r="B3" s="193" t="s">
        <v>0</v>
      </c>
      <c r="C3" s="183" t="s">
        <v>130</v>
      </c>
      <c r="D3" s="185" t="s">
        <v>1</v>
      </c>
      <c r="E3" s="187" t="s">
        <v>28</v>
      </c>
      <c r="F3" s="193" t="s">
        <v>2</v>
      </c>
      <c r="G3" s="193" t="s">
        <v>3</v>
      </c>
      <c r="H3" s="193"/>
      <c r="I3" s="193"/>
      <c r="J3" s="193"/>
      <c r="K3" s="195" t="s">
        <v>4</v>
      </c>
      <c r="L3" s="187" t="s">
        <v>5</v>
      </c>
      <c r="M3" s="191" t="s">
        <v>131</v>
      </c>
    </row>
    <row r="4" spans="1:13" s="2" customFormat="1" ht="17" customHeight="1" thickBot="1">
      <c r="A4" s="190"/>
      <c r="B4" s="194"/>
      <c r="C4" s="184"/>
      <c r="D4" s="186"/>
      <c r="E4" s="188"/>
      <c r="F4" s="194"/>
      <c r="G4" s="135">
        <v>1</v>
      </c>
      <c r="H4" s="135">
        <v>2</v>
      </c>
      <c r="I4" s="135">
        <v>3</v>
      </c>
      <c r="J4" s="135" t="s">
        <v>36</v>
      </c>
      <c r="K4" s="196"/>
      <c r="L4" s="188"/>
      <c r="M4" s="192"/>
    </row>
    <row r="5" spans="1:13" ht="16">
      <c r="A5" s="176" t="s">
        <v>23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09"/>
    </row>
    <row r="6" spans="1:13">
      <c r="A6" s="4" t="s">
        <v>7</v>
      </c>
      <c r="B6" s="137" t="s">
        <v>69</v>
      </c>
      <c r="C6" s="19" t="s">
        <v>71</v>
      </c>
      <c r="D6" s="34">
        <v>54.5</v>
      </c>
      <c r="E6" s="46">
        <f>L6/K6</f>
        <v>1.201901710465086</v>
      </c>
      <c r="F6" s="19" t="s">
        <v>9</v>
      </c>
      <c r="G6" s="138">
        <v>35</v>
      </c>
      <c r="H6" s="138">
        <v>40</v>
      </c>
      <c r="I6" s="138">
        <v>45</v>
      </c>
      <c r="J6" s="10"/>
      <c r="K6" s="131">
        <v>45</v>
      </c>
      <c r="L6" s="40">
        <f>500/(594.31747775582-27.23842536447*D6+0.82112226871*D6*D6-0.00930733913*D6*D6*D6+0.00004731582*D6*D6*D6*D6-0.00000009054*D6*D6*D6*D6*D6)*K6</f>
        <v>54.085576970928869</v>
      </c>
      <c r="M6" s="20" t="s">
        <v>132</v>
      </c>
    </row>
    <row r="8" spans="1:13" ht="16">
      <c r="A8" s="176" t="s">
        <v>38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09"/>
    </row>
    <row r="9" spans="1:13">
      <c r="A9" s="4" t="s">
        <v>7</v>
      </c>
      <c r="B9" s="19" t="s">
        <v>70</v>
      </c>
      <c r="C9" s="19" t="s">
        <v>72</v>
      </c>
      <c r="D9" s="34">
        <v>59.1</v>
      </c>
      <c r="E9" s="46">
        <f>L9/K9</f>
        <v>1.1280503066758596</v>
      </c>
      <c r="F9" s="19" t="s">
        <v>9</v>
      </c>
      <c r="G9" s="138">
        <v>20</v>
      </c>
      <c r="H9" s="138">
        <v>25</v>
      </c>
      <c r="I9" s="138">
        <v>27.5</v>
      </c>
      <c r="J9" s="10"/>
      <c r="K9" s="66">
        <v>27.5</v>
      </c>
      <c r="L9" s="40">
        <f>500/(594.31747775582-27.23842536447*D9+0.82112226871*D9*D9-0.00930733913*D9*D9*D9+0.00004731582*D9*D9*D9*D9-0.00000009054*D9*D9*D9*D9*D9)*K9</f>
        <v>31.021383433586138</v>
      </c>
      <c r="M9" s="20" t="s">
        <v>133</v>
      </c>
    </row>
    <row r="11" spans="1:13" ht="16">
      <c r="A11" s="176" t="s">
        <v>30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09"/>
    </row>
    <row r="12" spans="1:13">
      <c r="A12" s="56" t="s">
        <v>7</v>
      </c>
      <c r="B12" s="81" t="s">
        <v>73</v>
      </c>
      <c r="C12" s="81" t="s">
        <v>74</v>
      </c>
      <c r="D12" s="84">
        <v>62.3</v>
      </c>
      <c r="E12" s="47">
        <f>L12/K12</f>
        <v>1.0831090468656717</v>
      </c>
      <c r="F12" s="81" t="s">
        <v>39</v>
      </c>
      <c r="G12" s="139">
        <v>60</v>
      </c>
      <c r="H12" s="139">
        <v>62.5</v>
      </c>
      <c r="I12" s="139">
        <v>65</v>
      </c>
      <c r="J12" s="28"/>
      <c r="K12" s="86">
        <v>65</v>
      </c>
      <c r="L12" s="43">
        <f>500/(594.31747775582-27.23842536447*D12+0.82112226871*D12*D12-0.00930733913*D12*D12*D12+0.00004731582*D12*D12*D12*D12-0.00000009054*D12*D12*D12*D12*D12)*K12</f>
        <v>70.402088046268659</v>
      </c>
      <c r="M12" s="78" t="s">
        <v>133</v>
      </c>
    </row>
    <row r="13" spans="1:13">
      <c r="A13" s="59" t="s">
        <v>10</v>
      </c>
      <c r="B13" s="82" t="s">
        <v>76</v>
      </c>
      <c r="C13" s="82" t="s">
        <v>75</v>
      </c>
      <c r="D13" s="85">
        <v>63.4</v>
      </c>
      <c r="E13" s="62">
        <v>1.0688</v>
      </c>
      <c r="F13" s="82" t="s">
        <v>39</v>
      </c>
      <c r="G13" s="140">
        <v>47.5</v>
      </c>
      <c r="H13" s="140">
        <v>50</v>
      </c>
      <c r="I13" s="149">
        <v>52.5</v>
      </c>
      <c r="J13" s="17"/>
      <c r="K13" s="87">
        <v>50</v>
      </c>
      <c r="L13" s="97">
        <f>500/(594.31747775582-27.23842536447*D13+0.82112226871*D13*D13-0.00930733913*D13*D13*D13+0.00004731582*D13*D13*D13*D13-0.00000009054*D13*D13*D13*D13*D13)*K13</f>
        <v>53.441726019778969</v>
      </c>
      <c r="M13" s="79" t="s">
        <v>133</v>
      </c>
    </row>
    <row r="14" spans="1:13" ht="12.75" customHeight="1">
      <c r="A14" s="96"/>
      <c r="B14" s="127"/>
      <c r="C14" s="127"/>
      <c r="D14" s="123"/>
      <c r="E14" s="124"/>
      <c r="F14" s="127"/>
      <c r="G14" s="32"/>
      <c r="H14" s="32"/>
      <c r="I14" s="58"/>
      <c r="J14" s="58"/>
      <c r="K14" s="63"/>
      <c r="L14" s="125"/>
      <c r="M14" s="128"/>
    </row>
    <row r="15" spans="1:13" ht="16">
      <c r="A15" s="176" t="s">
        <v>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09"/>
    </row>
    <row r="16" spans="1:13" ht="12.75" customHeight="1">
      <c r="A16" s="56" t="s">
        <v>7</v>
      </c>
      <c r="B16" s="27" t="s">
        <v>79</v>
      </c>
      <c r="C16" s="57" t="s">
        <v>111</v>
      </c>
      <c r="D16" s="45">
        <v>51.2</v>
      </c>
      <c r="E16" s="101">
        <f>L16/K16</f>
        <v>0.99744729413772637</v>
      </c>
      <c r="F16" s="27" t="s">
        <v>39</v>
      </c>
      <c r="G16" s="150">
        <v>45</v>
      </c>
      <c r="H16" s="142">
        <v>45</v>
      </c>
      <c r="I16" s="150">
        <v>47.5</v>
      </c>
      <c r="J16" s="58"/>
      <c r="K16" s="86">
        <v>45</v>
      </c>
      <c r="L16" s="43">
        <f>500/(-216.0475144+16.2606339*D16-0.002388645*D16*D16-0.00113732*D16*D16*D16+0.00000701863*D16*D16*D16*D16-0.0000000129*D16*D16*D16*D16*D16)*K16</f>
        <v>44.885128236197687</v>
      </c>
      <c r="M16" s="78" t="s">
        <v>134</v>
      </c>
    </row>
    <row r="17" spans="1:13">
      <c r="A17" s="90" t="s">
        <v>10</v>
      </c>
      <c r="B17" s="89" t="s">
        <v>80</v>
      </c>
      <c r="C17" s="18" t="s">
        <v>112</v>
      </c>
      <c r="D17" s="85">
        <v>43.2</v>
      </c>
      <c r="E17" s="62">
        <f>L17/K17</f>
        <v>1.2113415850649007</v>
      </c>
      <c r="F17" s="31" t="s">
        <v>41</v>
      </c>
      <c r="G17" s="141">
        <v>30</v>
      </c>
      <c r="H17" s="143">
        <v>35</v>
      </c>
      <c r="I17" s="143">
        <v>37.5</v>
      </c>
      <c r="J17" s="32"/>
      <c r="K17" s="87">
        <v>37.5</v>
      </c>
      <c r="L17" s="97">
        <f>500/(-216.0475144+16.2606339*D17-0.002388645*D17*D17-0.00113732*D17*D17*D17+0.00000701863*D17*D17*D17*D17-0.0000000129*D17*D17*D17*D17*D17)*K17</f>
        <v>45.425309439933777</v>
      </c>
      <c r="M17" s="79" t="s">
        <v>134</v>
      </c>
    </row>
    <row r="18" spans="1:13">
      <c r="A18" s="90" t="s">
        <v>37</v>
      </c>
      <c r="B18" s="89" t="s">
        <v>81</v>
      </c>
      <c r="C18" s="18" t="s">
        <v>113</v>
      </c>
      <c r="D18" s="85">
        <v>40</v>
      </c>
      <c r="E18" s="62">
        <f>L18/K18</f>
        <v>1.3354192139877201</v>
      </c>
      <c r="F18" s="31" t="s">
        <v>41</v>
      </c>
      <c r="G18" s="141">
        <v>35</v>
      </c>
      <c r="H18" s="151">
        <v>37.5</v>
      </c>
      <c r="I18" s="150">
        <v>37.5</v>
      </c>
      <c r="J18" s="32"/>
      <c r="K18" s="87">
        <v>35</v>
      </c>
      <c r="L18" s="97">
        <f>500/(-216.0475144+16.2606339*D18-0.002388645*D18*D18-0.00113732*D18*D18*D18+0.00000701863*D18*D18*D18*D18-0.0000000129*D18*D18*D18*D18*D18)*K18</f>
        <v>46.739672489570204</v>
      </c>
      <c r="M18" s="79" t="s">
        <v>134</v>
      </c>
    </row>
    <row r="19" spans="1:13">
      <c r="A19" s="96"/>
      <c r="B19" s="57"/>
      <c r="C19" s="57"/>
      <c r="D19" s="77"/>
      <c r="E19" s="101"/>
      <c r="F19" s="57"/>
      <c r="G19" s="15"/>
      <c r="H19" s="15"/>
      <c r="I19" s="15"/>
      <c r="J19" s="58"/>
      <c r="K19" s="63"/>
      <c r="L19" s="125"/>
      <c r="M19" s="126"/>
    </row>
    <row r="20" spans="1:13" ht="16">
      <c r="A20" s="176" t="s">
        <v>23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09"/>
    </row>
    <row r="21" spans="1:13" s="70" customFormat="1">
      <c r="A21" s="56" t="s">
        <v>7</v>
      </c>
      <c r="B21" s="81" t="s">
        <v>47</v>
      </c>
      <c r="C21" s="27" t="s">
        <v>114</v>
      </c>
      <c r="D21" s="91">
        <v>53.9</v>
      </c>
      <c r="E21" s="101">
        <f>L21/K21</f>
        <v>0.94564858626151826</v>
      </c>
      <c r="F21" s="19" t="s">
        <v>41</v>
      </c>
      <c r="G21" s="138">
        <v>45</v>
      </c>
      <c r="H21" s="138">
        <v>47.5</v>
      </c>
      <c r="I21" s="138">
        <v>50</v>
      </c>
      <c r="J21" s="58"/>
      <c r="K21" s="86">
        <v>50</v>
      </c>
      <c r="L21" s="43">
        <f>500/(-216.0475144+16.2606339*D21-0.002388645*D21*D21-0.00113732*D21*D21*D21+0.00000701863*D21*D21*D21*D21-0.0000000129*D21*D21*D21*D21*D21)*K21</f>
        <v>47.282429313075916</v>
      </c>
      <c r="M21" s="78" t="s">
        <v>134</v>
      </c>
    </row>
    <row r="22" spans="1:13">
      <c r="A22" s="96"/>
      <c r="B22" s="127"/>
      <c r="C22" s="127"/>
      <c r="D22" s="123"/>
      <c r="E22" s="124"/>
      <c r="F22" s="127"/>
      <c r="G22" s="58"/>
      <c r="H22" s="58"/>
      <c r="I22" s="58"/>
      <c r="J22" s="58"/>
      <c r="K22" s="63"/>
      <c r="L22" s="125"/>
      <c r="M22" s="128"/>
    </row>
    <row r="23" spans="1:13" ht="16">
      <c r="A23" s="176" t="s">
        <v>38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09"/>
    </row>
    <row r="24" spans="1:13">
      <c r="A24" s="56" t="s">
        <v>7</v>
      </c>
      <c r="B24" s="81" t="s">
        <v>82</v>
      </c>
      <c r="C24" s="27" t="s">
        <v>115</v>
      </c>
      <c r="D24" s="91">
        <v>56.6</v>
      </c>
      <c r="E24" s="101">
        <f>L24/K24</f>
        <v>0.90095101782387987</v>
      </c>
      <c r="F24" s="27" t="s">
        <v>41</v>
      </c>
      <c r="G24" s="142">
        <v>35</v>
      </c>
      <c r="H24" s="139">
        <v>37.5</v>
      </c>
      <c r="I24" s="142">
        <v>40</v>
      </c>
      <c r="J24" s="58"/>
      <c r="K24" s="86">
        <v>40</v>
      </c>
      <c r="L24" s="43">
        <f>500/(-216.0475144+16.2606339*D24-0.002388645*D24*D24-0.00113732*D24*D24*D24+0.00000701863*D24*D24*D24*D24-0.0000000129*D24*D24*D24*D24*D24)*K24</f>
        <v>36.038040712955194</v>
      </c>
      <c r="M24" s="78" t="s">
        <v>134</v>
      </c>
    </row>
    <row r="25" spans="1:13">
      <c r="A25" s="90" t="s">
        <v>10</v>
      </c>
      <c r="B25" s="31" t="s">
        <v>83</v>
      </c>
      <c r="C25" s="18" t="s">
        <v>116</v>
      </c>
      <c r="D25" s="36">
        <v>56.8</v>
      </c>
      <c r="E25" s="105">
        <f>L25/K25</f>
        <v>0.89788619571091632</v>
      </c>
      <c r="F25" s="29" t="s">
        <v>9</v>
      </c>
      <c r="G25" s="140">
        <v>22.5</v>
      </c>
      <c r="H25" s="141">
        <v>25</v>
      </c>
      <c r="I25" s="143">
        <v>27.5</v>
      </c>
      <c r="J25" s="32"/>
      <c r="K25" s="87">
        <v>27.5</v>
      </c>
      <c r="L25" s="97">
        <f>500/(-216.0475144+16.2606339*D25-0.002388645*D25*D25-0.00113732*D25*D25*D25+0.00000701863*D25*D25*D25*D25-0.0000000129*D25*D25*D25*D25*D25)*K25</f>
        <v>24.691870382050197</v>
      </c>
      <c r="M25" s="79" t="s">
        <v>134</v>
      </c>
    </row>
    <row r="26" spans="1:13">
      <c r="A26" s="96"/>
      <c r="B26" s="127"/>
      <c r="C26" s="127"/>
      <c r="D26" s="123"/>
      <c r="E26" s="124"/>
      <c r="F26" s="127"/>
      <c r="G26" s="58"/>
      <c r="H26" s="58"/>
      <c r="I26" s="58"/>
      <c r="J26" s="58"/>
      <c r="K26" s="63"/>
      <c r="L26" s="125"/>
      <c r="M26" s="128"/>
    </row>
    <row r="27" spans="1:13" ht="16">
      <c r="A27" s="176" t="s">
        <v>30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09"/>
    </row>
    <row r="28" spans="1:13">
      <c r="A28" s="56" t="s">
        <v>7</v>
      </c>
      <c r="B28" s="81" t="s">
        <v>43</v>
      </c>
      <c r="C28" s="27" t="s">
        <v>117</v>
      </c>
      <c r="D28" s="91">
        <v>67.400000000000006</v>
      </c>
      <c r="E28" s="101">
        <f>L28/K28</f>
        <v>0.7719151191425031</v>
      </c>
      <c r="F28" s="27" t="s">
        <v>9</v>
      </c>
      <c r="G28" s="139">
        <v>75</v>
      </c>
      <c r="H28" s="142">
        <v>80</v>
      </c>
      <c r="I28" s="152">
        <v>90</v>
      </c>
      <c r="J28" s="58"/>
      <c r="K28" s="86">
        <v>80</v>
      </c>
      <c r="L28" s="43">
        <f>500/(-216.0475144+16.2606339*D28-0.002388645*D28*D28-0.00113732*D28*D28*D28+0.00000701863*D28*D28*D28*D28-0.0000000129*D28*D28*D28*D28*D28)*K28</f>
        <v>61.753209531400245</v>
      </c>
      <c r="M28" s="78" t="s">
        <v>134</v>
      </c>
    </row>
    <row r="29" spans="1:13">
      <c r="A29" s="90" t="s">
        <v>10</v>
      </c>
      <c r="B29" s="31" t="s">
        <v>40</v>
      </c>
      <c r="C29" s="18" t="s">
        <v>118</v>
      </c>
      <c r="D29" s="36">
        <v>63.85</v>
      </c>
      <c r="E29" s="105">
        <f>L29/K29</f>
        <v>0.80727325355363144</v>
      </c>
      <c r="F29" s="18" t="s">
        <v>41</v>
      </c>
      <c r="G29" s="143">
        <v>55</v>
      </c>
      <c r="H29" s="144">
        <v>60</v>
      </c>
      <c r="I29" s="143">
        <v>62.5</v>
      </c>
      <c r="J29" s="32"/>
      <c r="K29" s="87">
        <v>60</v>
      </c>
      <c r="L29" s="97">
        <f>500/(-216.0475144+16.2606339*D29-0.002388645*D29*D29-0.00113732*D29*D29*D29+0.00000701863*D29*D29*D29*D29-0.0000000129*D29*D29*D29*D29*D29)*K29</f>
        <v>48.436395213217885</v>
      </c>
      <c r="M29" s="79" t="s">
        <v>134</v>
      </c>
    </row>
    <row r="30" spans="1:13">
      <c r="A30" s="90" t="s">
        <v>37</v>
      </c>
      <c r="B30" s="31" t="s">
        <v>42</v>
      </c>
      <c r="C30" s="18" t="s">
        <v>119</v>
      </c>
      <c r="D30" s="36">
        <v>66.849999999999994</v>
      </c>
      <c r="E30" s="105">
        <f>L30/K30</f>
        <v>0.77702717183086112</v>
      </c>
      <c r="F30" s="29" t="s">
        <v>41</v>
      </c>
      <c r="G30" s="141">
        <v>40</v>
      </c>
      <c r="H30" s="151">
        <v>45</v>
      </c>
      <c r="I30" s="150">
        <v>45</v>
      </c>
      <c r="J30" s="32"/>
      <c r="K30" s="87">
        <v>40</v>
      </c>
      <c r="L30" s="97">
        <f>500/(-216.0475144+16.2606339*D30-0.002388645*D30*D30-0.00113732*D30*D30*D30+0.00000701863*D30*D30*D30*D30-0.0000000129*D30*D30*D30*D30*D30)*K30</f>
        <v>31.081086873234444</v>
      </c>
      <c r="M30" s="79" t="s">
        <v>134</v>
      </c>
    </row>
    <row r="31" spans="1:13">
      <c r="A31" s="96"/>
      <c r="B31" s="127"/>
      <c r="C31" s="127"/>
      <c r="D31" s="123"/>
      <c r="E31" s="124"/>
      <c r="F31" s="127"/>
      <c r="G31" s="58"/>
      <c r="H31" s="58"/>
      <c r="I31" s="58"/>
      <c r="J31" s="58"/>
      <c r="K31" s="63"/>
      <c r="L31" s="125"/>
      <c r="M31" s="128"/>
    </row>
    <row r="32" spans="1:13" ht="16">
      <c r="A32" s="175" t="s">
        <v>11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10"/>
    </row>
    <row r="33" spans="1:13">
      <c r="A33" s="56" t="s">
        <v>7</v>
      </c>
      <c r="B33" s="81" t="s">
        <v>84</v>
      </c>
      <c r="C33" s="27" t="s">
        <v>120</v>
      </c>
      <c r="D33" s="91">
        <v>68.95</v>
      </c>
      <c r="E33" s="101">
        <f>L33/K33</f>
        <v>0.75816437612828735</v>
      </c>
      <c r="F33" s="27" t="s">
        <v>41</v>
      </c>
      <c r="G33" s="142">
        <v>55</v>
      </c>
      <c r="H33" s="139">
        <v>57.5</v>
      </c>
      <c r="I33" s="142">
        <v>60</v>
      </c>
      <c r="J33" s="58"/>
      <c r="K33" s="86">
        <v>60</v>
      </c>
      <c r="L33" s="43">
        <f>500/(-216.0475144+16.2606339*D33-0.002388645*D33*D33-0.00113732*D33*D33*D33+0.00000701863*D33*D33*D33*D33-0.0000000129*D33*D33*D33*D33*D33)*K33</f>
        <v>45.489862567697244</v>
      </c>
      <c r="M33" s="78" t="s">
        <v>134</v>
      </c>
    </row>
    <row r="34" spans="1:13">
      <c r="A34" s="90" t="s">
        <v>10</v>
      </c>
      <c r="B34" s="31" t="s">
        <v>44</v>
      </c>
      <c r="C34" s="18" t="s">
        <v>121</v>
      </c>
      <c r="D34" s="36">
        <v>74.5</v>
      </c>
      <c r="E34" s="105">
        <f>L34/K34</f>
        <v>0.71587804922783238</v>
      </c>
      <c r="F34" s="18" t="s">
        <v>41</v>
      </c>
      <c r="G34" s="143">
        <v>45</v>
      </c>
      <c r="H34" s="143">
        <v>50</v>
      </c>
      <c r="I34" s="151">
        <v>55</v>
      </c>
      <c r="J34" s="32"/>
      <c r="K34" s="87">
        <v>50</v>
      </c>
      <c r="L34" s="97">
        <f>500/(-216.0475144+16.2606339*D34-0.002388645*D34*D34-0.00113732*D34*D34*D34+0.00000701863*D34*D34*D34*D34-0.0000000129*D34*D34*D34*D34*D34)*K34</f>
        <v>35.793902461391617</v>
      </c>
      <c r="M34" s="79" t="s">
        <v>134</v>
      </c>
    </row>
    <row r="35" spans="1:13">
      <c r="A35" s="90" t="s">
        <v>7</v>
      </c>
      <c r="B35" s="31" t="s">
        <v>54</v>
      </c>
      <c r="C35" s="18" t="s">
        <v>55</v>
      </c>
      <c r="D35" s="36">
        <v>70.400000000000006</v>
      </c>
      <c r="E35" s="105">
        <f>L35/K35</f>
        <v>0.74612301688974969</v>
      </c>
      <c r="F35" s="29" t="s">
        <v>8</v>
      </c>
      <c r="G35" s="140">
        <v>130</v>
      </c>
      <c r="H35" s="141">
        <v>140</v>
      </c>
      <c r="I35" s="143">
        <v>145</v>
      </c>
      <c r="J35" s="32"/>
      <c r="K35" s="87">
        <v>145</v>
      </c>
      <c r="L35" s="97">
        <f>500/(-216.0475144+16.2606339*D35-0.002388645*D35*D35-0.00113732*D35*D35*D35+0.00000701863*D35*D35*D35*D35-0.0000000129*D35*D35*D35*D35*D35)*K35</f>
        <v>108.1878374490137</v>
      </c>
      <c r="M35" s="79" t="s">
        <v>133</v>
      </c>
    </row>
    <row r="36" spans="1:13">
      <c r="A36" s="96"/>
      <c r="B36" s="127"/>
      <c r="C36" s="127"/>
      <c r="D36" s="123"/>
      <c r="E36" s="124"/>
      <c r="F36" s="127"/>
      <c r="G36" s="58"/>
      <c r="H36" s="58"/>
      <c r="I36" s="58"/>
      <c r="J36" s="58"/>
      <c r="K36" s="63"/>
      <c r="L36" s="125"/>
      <c r="M36" s="128"/>
    </row>
    <row r="37" spans="1:13" ht="16">
      <c r="A37" s="175" t="s">
        <v>31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10"/>
    </row>
    <row r="38" spans="1:13">
      <c r="A38" s="56" t="s">
        <v>7</v>
      </c>
      <c r="B38" s="81" t="s">
        <v>57</v>
      </c>
      <c r="C38" s="27" t="s">
        <v>122</v>
      </c>
      <c r="D38" s="77">
        <v>79.2</v>
      </c>
      <c r="E38" s="104">
        <f t="shared" ref="E38:E39" si="0">L38/K38</f>
        <v>0.68704446453175072</v>
      </c>
      <c r="F38" s="27" t="s">
        <v>85</v>
      </c>
      <c r="G38" s="145">
        <v>90</v>
      </c>
      <c r="H38" s="139">
        <v>100</v>
      </c>
      <c r="I38" s="142">
        <v>105</v>
      </c>
      <c r="J38" s="58"/>
      <c r="K38" s="98">
        <v>105</v>
      </c>
      <c r="L38" s="43">
        <f>500/(-216.0475144+16.2606339*D38-0.002388645*D38*D38-0.00113732*D38*D38*D38+0.00000701863*D38*D38*D38*D38-0.0000000129*D38*D38*D38*D38*D38)*K38</f>
        <v>72.139668775833826</v>
      </c>
      <c r="M38" s="78" t="s">
        <v>134</v>
      </c>
    </row>
    <row r="39" spans="1:13">
      <c r="A39" s="59" t="s">
        <v>7</v>
      </c>
      <c r="B39" s="129" t="s">
        <v>107</v>
      </c>
      <c r="C39" s="18" t="s">
        <v>108</v>
      </c>
      <c r="D39" s="36">
        <v>82</v>
      </c>
      <c r="E39" s="105">
        <f t="shared" si="0"/>
        <v>0.672329059905168</v>
      </c>
      <c r="F39" s="18" t="s">
        <v>9</v>
      </c>
      <c r="G39" s="146">
        <v>140</v>
      </c>
      <c r="H39" s="141">
        <v>145</v>
      </c>
      <c r="I39" s="143">
        <v>155</v>
      </c>
      <c r="J39" s="32"/>
      <c r="K39" s="99">
        <v>155</v>
      </c>
      <c r="L39" s="97">
        <f>500/(-216.0475144+16.2606339*D39-0.002388645*D39*D39-0.00113732*D39*D39*D39+0.00000701863*D39*D39*D39*D39-0.0000000129*D39*D39*D39*D39*D39)*K39</f>
        <v>104.21100428530104</v>
      </c>
      <c r="M39" s="79" t="s">
        <v>135</v>
      </c>
    </row>
    <row r="40" spans="1:13">
      <c r="A40" s="96"/>
      <c r="B40" s="127"/>
      <c r="C40" s="127"/>
      <c r="D40" s="123"/>
      <c r="E40" s="124"/>
      <c r="F40" s="127"/>
      <c r="G40" s="58"/>
      <c r="H40" s="58"/>
      <c r="I40" s="58"/>
      <c r="J40" s="58"/>
      <c r="K40" s="63"/>
      <c r="L40" s="125"/>
      <c r="M40" s="128"/>
    </row>
    <row r="41" spans="1:13" ht="16">
      <c r="A41" s="175" t="s">
        <v>12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10"/>
    </row>
    <row r="42" spans="1:13" s="14" customFormat="1">
      <c r="A42" s="56" t="s">
        <v>7</v>
      </c>
      <c r="B42" s="27" t="s">
        <v>86</v>
      </c>
      <c r="C42" s="57" t="s">
        <v>123</v>
      </c>
      <c r="D42" s="45">
        <v>87</v>
      </c>
      <c r="E42" s="101">
        <f>L42/K42</f>
        <v>0.64984124960804801</v>
      </c>
      <c r="F42" s="27" t="s">
        <v>41</v>
      </c>
      <c r="G42" s="142">
        <v>90</v>
      </c>
      <c r="H42" s="147">
        <v>100</v>
      </c>
      <c r="I42" s="142">
        <v>102.5</v>
      </c>
      <c r="J42" s="58"/>
      <c r="K42" s="86">
        <v>102.5</v>
      </c>
      <c r="L42" s="43">
        <f>500/(-216.0475144+16.2606339*D42-0.002388645*D42*D42-0.00113732*D42*D42*D42+0.00000701863*D42*D42*D42*D42-0.0000000129*D42*D42*D42*D42*D42)*K42</f>
        <v>66.608728084824918</v>
      </c>
      <c r="M42" s="78" t="s">
        <v>134</v>
      </c>
    </row>
    <row r="43" spans="1:13">
      <c r="A43" s="59" t="s">
        <v>7</v>
      </c>
      <c r="B43" s="18" t="s">
        <v>89</v>
      </c>
      <c r="C43" s="31" t="s">
        <v>87</v>
      </c>
      <c r="D43" s="35">
        <v>86.2</v>
      </c>
      <c r="E43" s="103">
        <f>L43/K43</f>
        <v>0.65314468983189944</v>
      </c>
      <c r="F43" s="18" t="s">
        <v>8</v>
      </c>
      <c r="G43" s="143">
        <v>165</v>
      </c>
      <c r="H43" s="144">
        <v>167.5</v>
      </c>
      <c r="I43" s="143">
        <v>170</v>
      </c>
      <c r="J43" s="32"/>
      <c r="K43" s="87">
        <v>170</v>
      </c>
      <c r="L43" s="97">
        <f>500/(-216.0475144+16.2606339*D43-0.002388645*D43*D43-0.00113732*D43*D43*D43+0.00000701863*D43*D43*D43*D43-0.0000000129*D43*D43*D43*D43*D43)*K43</f>
        <v>111.03459727142291</v>
      </c>
      <c r="M43" s="79" t="s">
        <v>133</v>
      </c>
    </row>
    <row r="44" spans="1:13">
      <c r="A44" s="60" t="s">
        <v>10</v>
      </c>
      <c r="B44" s="29" t="s">
        <v>90</v>
      </c>
      <c r="C44" s="22" t="s">
        <v>88</v>
      </c>
      <c r="D44" s="61">
        <v>89.8</v>
      </c>
      <c r="E44" s="102">
        <f t="shared" ref="E44" si="1">L44/K44</f>
        <v>0.63907059197335958</v>
      </c>
      <c r="F44" s="29" t="s">
        <v>9</v>
      </c>
      <c r="G44" s="140">
        <v>120</v>
      </c>
      <c r="H44" s="148">
        <v>125</v>
      </c>
      <c r="I44" s="140">
        <v>130</v>
      </c>
      <c r="J44" s="23"/>
      <c r="K44" s="88">
        <v>130</v>
      </c>
      <c r="L44" s="94">
        <f>500/(-216.0475144+16.2606339*D44-0.002388645*D44*D44-0.00113732*D44*D44*D44+0.00000701863*D44*D44*D44*D44-0.0000000129*D44*D44*D44*D44*D44)*K44</f>
        <v>83.079176956536742</v>
      </c>
      <c r="M44" s="80" t="s">
        <v>133</v>
      </c>
    </row>
    <row r="45" spans="1:13">
      <c r="A45" s="48"/>
      <c r="B45" s="49"/>
      <c r="C45" s="49"/>
      <c r="D45" s="50"/>
      <c r="E45" s="51"/>
      <c r="F45" s="49"/>
      <c r="G45" s="52"/>
      <c r="H45" s="52"/>
      <c r="I45" s="52"/>
      <c r="J45" s="53"/>
      <c r="K45" s="65"/>
      <c r="L45" s="54"/>
      <c r="M45" s="55"/>
    </row>
    <row r="46" spans="1:13" ht="16">
      <c r="A46" s="175" t="s">
        <v>13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10"/>
    </row>
    <row r="47" spans="1:13" ht="13" customHeight="1">
      <c r="A47" s="56" t="s">
        <v>7</v>
      </c>
      <c r="B47" s="27" t="s">
        <v>91</v>
      </c>
      <c r="C47" s="57" t="s">
        <v>124</v>
      </c>
      <c r="D47" s="45">
        <v>90.55</v>
      </c>
      <c r="E47" s="104">
        <f t="shared" ref="E47:E49" si="2">L47/K47</f>
        <v>0.63638243756756407</v>
      </c>
      <c r="F47" s="27" t="s">
        <v>41</v>
      </c>
      <c r="G47" s="142">
        <v>55</v>
      </c>
      <c r="H47" s="142">
        <v>60</v>
      </c>
      <c r="I47" s="142">
        <v>70</v>
      </c>
      <c r="J47" s="58"/>
      <c r="K47" s="86">
        <v>70</v>
      </c>
      <c r="L47" s="43">
        <f>500/(-216.0475144+16.2606339*D47-0.002388645*D47*D47-0.00113732*D47*D47*D47+0.00000701863*D47*D47*D47*D47-0.0000000129*D47*D47*D47*D47*D47)*K47</f>
        <v>44.546770629729487</v>
      </c>
      <c r="M47" s="78" t="s">
        <v>134</v>
      </c>
    </row>
    <row r="48" spans="1:13" ht="13" customHeight="1">
      <c r="A48" s="48" t="s">
        <v>7</v>
      </c>
      <c r="B48" s="18" t="s">
        <v>92</v>
      </c>
      <c r="C48" s="31" t="s">
        <v>93</v>
      </c>
      <c r="D48" s="35">
        <v>93.7</v>
      </c>
      <c r="E48" s="103">
        <f t="shared" si="2"/>
        <v>0.62592136989321157</v>
      </c>
      <c r="F48" s="18" t="s">
        <v>9</v>
      </c>
      <c r="G48" s="143">
        <v>125</v>
      </c>
      <c r="H48" s="151">
        <v>130</v>
      </c>
      <c r="I48" s="151">
        <v>130</v>
      </c>
      <c r="J48" s="32"/>
      <c r="K48" s="87">
        <v>125</v>
      </c>
      <c r="L48" s="97">
        <f>500/(-216.0475144+16.2606339*D48-0.002388645*D48*D48-0.00113732*D48*D48*D48+0.00000701863*D48*D48*D48*D48-0.0000000129*D48*D48*D48*D48*D48)*K48</f>
        <v>78.240171236651449</v>
      </c>
      <c r="M48" s="79" t="s">
        <v>133</v>
      </c>
    </row>
    <row r="49" spans="1:13">
      <c r="A49" s="48" t="s">
        <v>10</v>
      </c>
      <c r="B49" s="18" t="s">
        <v>95</v>
      </c>
      <c r="C49" s="31" t="s">
        <v>94</v>
      </c>
      <c r="D49" s="35">
        <v>94.8</v>
      </c>
      <c r="E49" s="103">
        <f t="shared" si="2"/>
        <v>0.62256337423841779</v>
      </c>
      <c r="F49" s="18" t="s">
        <v>9</v>
      </c>
      <c r="G49" s="143">
        <v>100</v>
      </c>
      <c r="H49" s="143">
        <v>110</v>
      </c>
      <c r="I49" s="151">
        <v>117.5</v>
      </c>
      <c r="J49" s="32"/>
      <c r="K49" s="87">
        <v>110</v>
      </c>
      <c r="L49" s="97">
        <f>500/(-216.0475144+16.2606339*D49-0.002388645*D49*D49-0.00113732*D49*D49*D49+0.00000701863*D49*D49*D49*D49-0.0000000129*D49*D49*D49*D49*D49)*K49</f>
        <v>68.481971166225961</v>
      </c>
      <c r="M49" s="79" t="s">
        <v>133</v>
      </c>
    </row>
    <row r="50" spans="1:13">
      <c r="A50" s="48" t="s">
        <v>7</v>
      </c>
      <c r="B50" s="18" t="s">
        <v>46</v>
      </c>
      <c r="C50" s="31" t="s">
        <v>96</v>
      </c>
      <c r="D50" s="35">
        <v>95.2</v>
      </c>
      <c r="E50" s="103">
        <f t="shared" ref="E50:E51" si="3">L50/K50</f>
        <v>0.62137786018874253</v>
      </c>
      <c r="F50" s="18" t="s">
        <v>39</v>
      </c>
      <c r="G50" s="143">
        <v>170</v>
      </c>
      <c r="H50" s="143">
        <v>177.5</v>
      </c>
      <c r="I50" s="143">
        <v>185</v>
      </c>
      <c r="J50" s="32"/>
      <c r="K50" s="87">
        <v>185</v>
      </c>
      <c r="L50" s="97">
        <f>500/(-216.0475144+16.2606339*D50-0.002388645*D50*D50-0.00113732*D50*D50*D50+0.00000701863*D50*D50*D50*D50-0.0000000129*D50*D50*D50*D50*D50)*K50</f>
        <v>114.95490413491737</v>
      </c>
      <c r="M50" s="79" t="s">
        <v>135</v>
      </c>
    </row>
    <row r="51" spans="1:13">
      <c r="A51" s="130" t="s">
        <v>10</v>
      </c>
      <c r="B51" s="29" t="s">
        <v>98</v>
      </c>
      <c r="C51" s="22" t="s">
        <v>97</v>
      </c>
      <c r="D51" s="61">
        <v>98.2</v>
      </c>
      <c r="E51" s="102">
        <f t="shared" si="3"/>
        <v>0.61305660180127819</v>
      </c>
      <c r="F51" s="29" t="s">
        <v>9</v>
      </c>
      <c r="G51" s="140">
        <v>165</v>
      </c>
      <c r="H51" s="153">
        <v>175</v>
      </c>
      <c r="I51" s="153">
        <v>175</v>
      </c>
      <c r="J51" s="23"/>
      <c r="K51" s="88">
        <v>165</v>
      </c>
      <c r="L51" s="94">
        <f>500/(-216.0475144+16.2606339*D51-0.002388645*D51*D51-0.00113732*D51*D51*D51+0.00000701863*D51*D51*D51*D51-0.0000000129*D51*D51*D51*D51*D51)*K51</f>
        <v>101.1543392972109</v>
      </c>
      <c r="M51" s="80" t="s">
        <v>135</v>
      </c>
    </row>
    <row r="53" spans="1:13" ht="16">
      <c r="A53" s="175" t="s">
        <v>14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10"/>
    </row>
    <row r="54" spans="1:13" ht="13" customHeight="1">
      <c r="A54" s="96" t="s">
        <v>7</v>
      </c>
      <c r="B54" s="27" t="s">
        <v>103</v>
      </c>
      <c r="C54" s="57" t="s">
        <v>101</v>
      </c>
      <c r="D54" s="69">
        <v>107.6</v>
      </c>
      <c r="E54" s="101">
        <f t="shared" ref="E54" si="4">L54/K54</f>
        <v>0.59251842951808187</v>
      </c>
      <c r="F54" s="27" t="s">
        <v>16</v>
      </c>
      <c r="G54" s="142">
        <v>200</v>
      </c>
      <c r="H54" s="147">
        <v>215</v>
      </c>
      <c r="I54" s="142">
        <v>227.5</v>
      </c>
      <c r="J54" s="58"/>
      <c r="K54" s="86">
        <v>227.5</v>
      </c>
      <c r="L54" s="43">
        <f>500/(-216.0475144+16.2606339*D54-0.002388645*D54*D54-0.00113732*D54*D54*D54+0.00000701863*D54*D54*D54*D54-0.0000000129*D54*D54*D54*D54*D54)*K54</f>
        <v>134.79794271536363</v>
      </c>
      <c r="M54" s="78" t="s">
        <v>133</v>
      </c>
    </row>
    <row r="55" spans="1:13">
      <c r="A55" s="59" t="s">
        <v>10</v>
      </c>
      <c r="B55" s="82" t="s">
        <v>15</v>
      </c>
      <c r="C55" s="82" t="s">
        <v>102</v>
      </c>
      <c r="D55" s="85">
        <v>109.3</v>
      </c>
      <c r="E55" s="105">
        <f>L55/K55</f>
        <v>0.58954828904795731</v>
      </c>
      <c r="F55" s="18" t="s">
        <v>16</v>
      </c>
      <c r="G55" s="141">
        <v>160</v>
      </c>
      <c r="H55" s="141">
        <v>170</v>
      </c>
      <c r="I55" s="151">
        <v>177.5</v>
      </c>
      <c r="J55" s="95"/>
      <c r="K55" s="87">
        <v>170</v>
      </c>
      <c r="L55" s="97">
        <f>500/(-216.0475144+16.2606339*D55-0.002388645*D55*D55-0.00113732*D55*D55*D55+0.00000701863*D55*D55*D55*D55-0.0000000129*D55*D55*D55*D55*D55)*K55</f>
        <v>100.22320913815274</v>
      </c>
      <c r="M55" s="79" t="s">
        <v>133</v>
      </c>
    </row>
    <row r="56" spans="1:13">
      <c r="A56" s="59" t="s">
        <v>37</v>
      </c>
      <c r="B56" s="82" t="s">
        <v>64</v>
      </c>
      <c r="C56" s="82" t="s">
        <v>65</v>
      </c>
      <c r="D56" s="85">
        <v>105</v>
      </c>
      <c r="E56" s="105">
        <f>L56/K56</f>
        <v>0.59746242611694378</v>
      </c>
      <c r="F56" s="18" t="s">
        <v>9</v>
      </c>
      <c r="G56" s="141">
        <v>97.5</v>
      </c>
      <c r="H56" s="141">
        <v>102.5</v>
      </c>
      <c r="I56" s="141">
        <v>105</v>
      </c>
      <c r="J56" s="95"/>
      <c r="K56" s="87">
        <v>105</v>
      </c>
      <c r="L56" s="97">
        <f>500/(-216.0475144+16.2606339*D56-0.002388645*D56*D56-0.00113732*D56*D56*D56+0.00000701863*D56*D56*D56*D56-0.0000000129*D56*D56*D56*D56*D56)*K56</f>
        <v>62.733554742279097</v>
      </c>
      <c r="M56" s="79" t="s">
        <v>133</v>
      </c>
    </row>
    <row r="57" spans="1:13">
      <c r="A57" s="60" t="s">
        <v>7</v>
      </c>
      <c r="B57" s="83" t="s">
        <v>99</v>
      </c>
      <c r="C57" s="83" t="s">
        <v>100</v>
      </c>
      <c r="D57" s="92">
        <v>101.3</v>
      </c>
      <c r="E57" s="106">
        <f t="shared" ref="E57" si="5">L57/K57</f>
        <v>0.60542915759197391</v>
      </c>
      <c r="F57" s="29" t="s">
        <v>8</v>
      </c>
      <c r="G57" s="140">
        <v>130</v>
      </c>
      <c r="H57" s="153">
        <v>135</v>
      </c>
      <c r="I57" s="153">
        <v>135</v>
      </c>
      <c r="J57" s="93"/>
      <c r="K57" s="88">
        <v>130</v>
      </c>
      <c r="L57" s="94">
        <f>500/(-216.0475144+16.2606339*D57-0.002388645*D57*D57-0.00113732*D57*D57*D57+0.00000701863*D57*D57*D57*D57-0.0000000129*D57*D57*D57*D57*D57)*K57</f>
        <v>78.705790486956602</v>
      </c>
      <c r="M57" s="80" t="s">
        <v>132</v>
      </c>
    </row>
    <row r="58" spans="1:13">
      <c r="A58" s="68"/>
      <c r="B58" s="49"/>
      <c r="C58" s="49"/>
      <c r="D58" s="50"/>
      <c r="E58" s="51"/>
      <c r="F58" s="49"/>
      <c r="G58" s="53"/>
      <c r="H58" s="52"/>
      <c r="I58" s="52"/>
      <c r="J58" s="53"/>
      <c r="K58" s="65"/>
      <c r="L58" s="54"/>
      <c r="M58" s="55"/>
    </row>
    <row r="59" spans="1:13" ht="16">
      <c r="A59" s="174" t="s">
        <v>77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12"/>
    </row>
    <row r="60" spans="1:13" ht="13" customHeight="1">
      <c r="A60" s="56" t="s">
        <v>7</v>
      </c>
      <c r="B60" s="136" t="s">
        <v>109</v>
      </c>
      <c r="C60" s="27" t="s">
        <v>45</v>
      </c>
      <c r="D60" s="77">
        <v>111.4</v>
      </c>
      <c r="E60" s="104">
        <f t="shared" ref="E60:E61" si="6">L60/K60</f>
        <v>0.58614221425509916</v>
      </c>
      <c r="F60" s="27" t="s">
        <v>9</v>
      </c>
      <c r="G60" s="143">
        <v>100</v>
      </c>
      <c r="H60" s="143">
        <v>105</v>
      </c>
      <c r="I60" s="151">
        <v>110</v>
      </c>
      <c r="J60" s="58"/>
      <c r="K60" s="98">
        <v>105</v>
      </c>
      <c r="L60" s="43">
        <f>500/(-216.0475144+16.2606339*D60-0.002388645*D60*D60-0.00113732*D60*D60*D60+0.00000701863*D60*D60*D60*D60-0.0000000129*D60*D60*D60*D60*D60)*K60</f>
        <v>61.544932496785414</v>
      </c>
      <c r="M60" s="78" t="s">
        <v>133</v>
      </c>
    </row>
    <row r="61" spans="1:13" ht="12.75" customHeight="1">
      <c r="A61" s="59" t="s">
        <v>7</v>
      </c>
      <c r="B61" s="129" t="s">
        <v>24</v>
      </c>
      <c r="C61" s="18" t="s">
        <v>104</v>
      </c>
      <c r="D61" s="36">
        <v>124.8</v>
      </c>
      <c r="E61" s="105">
        <f t="shared" si="6"/>
        <v>0.56983398336993907</v>
      </c>
      <c r="F61" s="18" t="s">
        <v>9</v>
      </c>
      <c r="G61" s="150">
        <v>50</v>
      </c>
      <c r="H61" s="141">
        <v>50</v>
      </c>
      <c r="I61" s="143">
        <v>60</v>
      </c>
      <c r="J61" s="32"/>
      <c r="K61" s="99">
        <v>60</v>
      </c>
      <c r="L61" s="97">
        <f>500/(-216.0475144+16.2606339*D61-0.002388645*D61*D61-0.00113732*D61*D61*D61+0.00000701863*D61*D61*D61*D61-0.0000000129*D61*D61*D61*D61*D61)*K61</f>
        <v>34.190039002196343</v>
      </c>
      <c r="M61" s="79" t="s">
        <v>132</v>
      </c>
    </row>
    <row r="62" spans="1:13">
      <c r="A62" s="96"/>
      <c r="B62" s="127"/>
      <c r="C62" s="127"/>
      <c r="D62" s="123"/>
      <c r="E62" s="124"/>
      <c r="F62" s="127"/>
      <c r="G62" s="58"/>
      <c r="H62" s="58"/>
      <c r="I62" s="58"/>
      <c r="J62" s="58"/>
      <c r="K62" s="63"/>
      <c r="L62" s="125"/>
      <c r="M62" s="128"/>
    </row>
    <row r="63" spans="1:13" ht="13" customHeight="1">
      <c r="A63" s="174" t="s">
        <v>78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55"/>
    </row>
    <row r="64" spans="1:13" ht="13" customHeight="1">
      <c r="A64" s="4" t="s">
        <v>7</v>
      </c>
      <c r="B64" s="19" t="s">
        <v>106</v>
      </c>
      <c r="C64" s="19" t="s">
        <v>105</v>
      </c>
      <c r="D64" s="34">
        <v>143.1</v>
      </c>
      <c r="E64" s="46">
        <f>L64/K64</f>
        <v>0.55663761282395841</v>
      </c>
      <c r="F64" s="19" t="s">
        <v>16</v>
      </c>
      <c r="G64" s="138">
        <v>170</v>
      </c>
      <c r="H64" s="138">
        <v>177.5</v>
      </c>
      <c r="I64" s="154">
        <v>182.5</v>
      </c>
      <c r="J64" s="10"/>
      <c r="K64" s="66">
        <v>177.5</v>
      </c>
      <c r="L64" s="40">
        <f>500/(-216.0475144+16.2606339*D64-0.002388645*D64*D64-0.00113732*D64*D64*D64+0.00000701863*D64*D64*D64*D64-0.0000000129*D64*D64*D64*D64*D64)*K64</f>
        <v>98.803176276252614</v>
      </c>
      <c r="M64" s="20" t="s">
        <v>133</v>
      </c>
    </row>
    <row r="65" spans="1:13" ht="13" customHeight="1"/>
    <row r="66" spans="1:13" ht="18" customHeight="1">
      <c r="B66" s="21"/>
      <c r="C66" s="75"/>
      <c r="D66" s="37"/>
      <c r="E66" s="107"/>
      <c r="F66" s="21"/>
      <c r="M66" s="16"/>
    </row>
    <row r="67" spans="1:13" ht="16">
      <c r="B67" s="21"/>
      <c r="C67" s="75"/>
      <c r="D67" s="37"/>
      <c r="E67" s="107"/>
      <c r="F67" s="21"/>
      <c r="M67" s="16"/>
    </row>
    <row r="68" spans="1:13" ht="16">
      <c r="B68" s="21"/>
      <c r="C68" s="75"/>
      <c r="D68" s="37"/>
      <c r="E68" s="107"/>
      <c r="F68" s="21"/>
      <c r="M68" s="16"/>
    </row>
    <row r="69" spans="1:13" ht="18">
      <c r="B69" s="6" t="s">
        <v>17</v>
      </c>
      <c r="C69" s="7"/>
      <c r="D69" s="37"/>
      <c r="E69" s="107"/>
      <c r="F69" s="21"/>
      <c r="M69" s="16"/>
    </row>
    <row r="70" spans="1:13" ht="16">
      <c r="B70" s="75" t="s">
        <v>18</v>
      </c>
      <c r="C70" s="21"/>
      <c r="D70" s="37"/>
      <c r="E70" s="107"/>
      <c r="F70" s="21"/>
      <c r="M70" s="16"/>
    </row>
    <row r="71" spans="1:13" ht="13.5" customHeight="1">
      <c r="A71" s="30"/>
      <c r="B71" s="8"/>
      <c r="C71" s="8" t="s">
        <v>29</v>
      </c>
      <c r="D71" s="37"/>
      <c r="E71" s="107"/>
      <c r="F71" s="21"/>
      <c r="M71" s="16"/>
    </row>
    <row r="72" spans="1:13" ht="14">
      <c r="A72" s="30"/>
      <c r="B72" s="9" t="s">
        <v>19</v>
      </c>
      <c r="C72" s="9" t="s">
        <v>20</v>
      </c>
      <c r="D72" s="38" t="s">
        <v>48</v>
      </c>
      <c r="E72" s="108" t="s">
        <v>4</v>
      </c>
      <c r="F72" s="9" t="s">
        <v>5</v>
      </c>
      <c r="M72" s="16"/>
    </row>
    <row r="73" spans="1:13">
      <c r="A73" s="30"/>
      <c r="B73" s="31" t="s">
        <v>103</v>
      </c>
      <c r="C73" s="7" t="s">
        <v>29</v>
      </c>
      <c r="D73" s="65">
        <v>110</v>
      </c>
      <c r="E73" s="64">
        <v>227.5</v>
      </c>
      <c r="F73" s="41">
        <v>134.7979</v>
      </c>
      <c r="M73" s="16"/>
    </row>
    <row r="74" spans="1:13">
      <c r="A74" s="30"/>
      <c r="B74" s="31" t="s">
        <v>89</v>
      </c>
      <c r="C74" s="7" t="s">
        <v>29</v>
      </c>
      <c r="D74" s="100">
        <v>90</v>
      </c>
      <c r="E74" s="64">
        <v>170</v>
      </c>
      <c r="F74" s="41">
        <v>111.0346</v>
      </c>
      <c r="M74" s="16"/>
    </row>
    <row r="75" spans="1:13">
      <c r="A75" s="30"/>
      <c r="B75" s="31" t="s">
        <v>54</v>
      </c>
      <c r="C75" s="7" t="s">
        <v>29</v>
      </c>
      <c r="D75" s="100">
        <v>75</v>
      </c>
      <c r="E75" s="64">
        <v>145</v>
      </c>
      <c r="F75" s="41">
        <v>108.1878</v>
      </c>
      <c r="M75" s="16"/>
    </row>
  </sheetData>
  <mergeCells count="25">
    <mergeCell ref="A8:L8"/>
    <mergeCell ref="A5:L5"/>
    <mergeCell ref="A1:M2"/>
    <mergeCell ref="C3:C4"/>
    <mergeCell ref="D3:D4"/>
    <mergeCell ref="E3:E4"/>
    <mergeCell ref="A3:A4"/>
    <mergeCell ref="M3:M4"/>
    <mergeCell ref="B3:B4"/>
    <mergeCell ref="G3:J3"/>
    <mergeCell ref="K3:K4"/>
    <mergeCell ref="F3:F4"/>
    <mergeCell ref="L3:L4"/>
    <mergeCell ref="A11:L11"/>
    <mergeCell ref="A15:L15"/>
    <mergeCell ref="A20:L20"/>
    <mergeCell ref="A23:L23"/>
    <mergeCell ref="A27:L27"/>
    <mergeCell ref="A59:L59"/>
    <mergeCell ref="A63:L63"/>
    <mergeCell ref="A32:L32"/>
    <mergeCell ref="A37:L37"/>
    <mergeCell ref="A41:L41"/>
    <mergeCell ref="A46:L46"/>
    <mergeCell ref="A53:L5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"/>
  <sheetViews>
    <sheetView tabSelected="1" zoomScaleNormal="100" workbookViewId="0">
      <selection activeCell="M28" sqref="M28"/>
    </sheetView>
  </sheetViews>
  <sheetFormatPr baseColWidth="10" defaultColWidth="8.83203125" defaultRowHeight="13"/>
  <cols>
    <col min="1" max="1" width="7.5" customWidth="1"/>
    <col min="2" max="2" width="23.1640625" customWidth="1"/>
    <col min="3" max="3" width="29.1640625" customWidth="1"/>
    <col min="4" max="4" width="19.1640625" style="39" bestFit="1" customWidth="1"/>
    <col min="5" max="5" width="13.33203125" style="44" customWidth="1"/>
    <col min="6" max="6" width="31.83203125" bestFit="1" customWidth="1"/>
    <col min="7" max="10" width="5.83203125" customWidth="1"/>
    <col min="11" max="11" width="10.5" style="33" customWidth="1"/>
    <col min="12" max="12" width="10.5" style="44" bestFit="1" customWidth="1"/>
    <col min="13" max="13" width="23.33203125" customWidth="1"/>
  </cols>
  <sheetData>
    <row r="1" spans="1:22" ht="30" customHeight="1">
      <c r="A1" s="181" t="s">
        <v>67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  <c r="N1" s="24"/>
      <c r="O1" s="24"/>
      <c r="P1" s="24"/>
      <c r="Q1" s="24"/>
      <c r="R1" s="24"/>
      <c r="S1" s="24"/>
      <c r="T1" s="24"/>
      <c r="U1" s="24"/>
      <c r="V1" s="25"/>
    </row>
    <row r="2" spans="1:22" s="26" customFormat="1" ht="71" customHeight="1" thickBo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  <c r="N2" s="24"/>
      <c r="O2" s="24"/>
      <c r="P2" s="24"/>
      <c r="Q2" s="24"/>
      <c r="R2" s="24"/>
      <c r="S2" s="24"/>
      <c r="T2" s="24"/>
      <c r="U2" s="24"/>
      <c r="V2" s="25"/>
    </row>
    <row r="3" spans="1:22" ht="15" customHeight="1">
      <c r="A3" s="189" t="s">
        <v>129</v>
      </c>
      <c r="B3" s="193" t="s">
        <v>0</v>
      </c>
      <c r="C3" s="183" t="s">
        <v>136</v>
      </c>
      <c r="D3" s="185" t="s">
        <v>25</v>
      </c>
      <c r="E3" s="187" t="s">
        <v>28</v>
      </c>
      <c r="F3" s="193" t="s">
        <v>2</v>
      </c>
      <c r="G3" s="193" t="s">
        <v>26</v>
      </c>
      <c r="H3" s="193"/>
      <c r="I3" s="193"/>
      <c r="J3" s="193"/>
      <c r="K3" s="195" t="s">
        <v>4</v>
      </c>
      <c r="L3" s="187" t="s">
        <v>5</v>
      </c>
      <c r="M3" s="191" t="s">
        <v>131</v>
      </c>
      <c r="N3" s="2"/>
      <c r="O3" s="2"/>
      <c r="P3" s="2"/>
      <c r="Q3" s="2"/>
      <c r="R3" s="2"/>
      <c r="S3" s="2"/>
      <c r="T3" s="2"/>
      <c r="U3" s="2"/>
      <c r="V3" s="2"/>
    </row>
    <row r="4" spans="1:22" ht="15" thickBot="1">
      <c r="A4" s="190"/>
      <c r="B4" s="194"/>
      <c r="C4" s="184"/>
      <c r="D4" s="186"/>
      <c r="E4" s="188"/>
      <c r="F4" s="194"/>
      <c r="G4" s="13">
        <v>1</v>
      </c>
      <c r="H4" s="13">
        <v>2</v>
      </c>
      <c r="I4" s="13">
        <v>3</v>
      </c>
      <c r="J4" s="13" t="s">
        <v>36</v>
      </c>
      <c r="K4" s="196"/>
      <c r="L4" s="188"/>
      <c r="M4" s="192"/>
      <c r="N4" s="2"/>
      <c r="O4" s="2"/>
      <c r="P4" s="2"/>
      <c r="Q4" s="2"/>
      <c r="R4" s="2"/>
      <c r="S4" s="2"/>
      <c r="T4" s="2"/>
      <c r="U4" s="2"/>
      <c r="V4" s="2"/>
    </row>
    <row r="5" spans="1:22" ht="16">
      <c r="A5" s="199" t="s">
        <v>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09"/>
    </row>
    <row r="6" spans="1:22" s="74" customFormat="1">
      <c r="A6" s="4" t="s">
        <v>7</v>
      </c>
      <c r="B6" s="19" t="s">
        <v>52</v>
      </c>
      <c r="C6" s="19" t="s">
        <v>51</v>
      </c>
      <c r="D6" s="34">
        <v>51.5</v>
      </c>
      <c r="E6" s="46">
        <f>L6/K6</f>
        <v>1.2559591216656298</v>
      </c>
      <c r="F6" s="19" t="s">
        <v>41</v>
      </c>
      <c r="G6" s="138">
        <v>70</v>
      </c>
      <c r="H6" s="138">
        <v>80</v>
      </c>
      <c r="I6" s="138">
        <v>90</v>
      </c>
      <c r="J6" s="10"/>
      <c r="K6" s="66">
        <v>90</v>
      </c>
      <c r="L6" s="40">
        <f>500/(594.31747775582-27.23842536447*D6+0.82112226871*D6*D6-0.00930733913*D6*D6*D6+0.00004731582*D6*D6*D6*D6-0.00000009054*D6*D6*D6*D6*D6)*K6</f>
        <v>113.03632094990668</v>
      </c>
      <c r="M6" s="20" t="s">
        <v>133</v>
      </c>
    </row>
    <row r="8" spans="1:22" ht="16">
      <c r="A8" s="198" t="s">
        <v>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09"/>
    </row>
    <row r="9" spans="1:22" s="26" customFormat="1">
      <c r="A9" s="4" t="s">
        <v>7</v>
      </c>
      <c r="B9" s="19" t="s">
        <v>50</v>
      </c>
      <c r="C9" s="19" t="s">
        <v>125</v>
      </c>
      <c r="D9" s="34">
        <v>51.8</v>
      </c>
      <c r="E9" s="46">
        <f>L9/K9</f>
        <v>1.2503512264205354</v>
      </c>
      <c r="F9" s="19" t="s">
        <v>16</v>
      </c>
      <c r="G9" s="138">
        <v>95</v>
      </c>
      <c r="H9" s="138">
        <v>105</v>
      </c>
      <c r="I9" s="138">
        <v>112.5</v>
      </c>
      <c r="J9" s="10"/>
      <c r="K9" s="66">
        <v>112.5</v>
      </c>
      <c r="L9" s="40">
        <f>500/(594.31747775582-27.23842536447*D9+0.82112226871*D9*D9-0.00930733913*D9*D9*D9+0.00004731582*D9*D9*D9*D9-0.00000009054*D9*D9*D9*D9*D9)*K9</f>
        <v>140.66451297231023</v>
      </c>
      <c r="M9" s="20" t="s">
        <v>134</v>
      </c>
    </row>
    <row r="11" spans="1:22" ht="16">
      <c r="A11" s="200" t="s">
        <v>30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10"/>
    </row>
    <row r="12" spans="1:22">
      <c r="A12" s="115" t="s">
        <v>7</v>
      </c>
      <c r="B12" s="116" t="s">
        <v>53</v>
      </c>
      <c r="C12" s="116" t="s">
        <v>126</v>
      </c>
      <c r="D12" s="117">
        <v>67.400000000000006</v>
      </c>
      <c r="E12" s="46">
        <f>L12/K12</f>
        <v>1.0217075288650912</v>
      </c>
      <c r="F12" s="19" t="s">
        <v>16</v>
      </c>
      <c r="G12" s="169">
        <v>95</v>
      </c>
      <c r="H12" s="170">
        <v>105</v>
      </c>
      <c r="I12" s="170">
        <v>115</v>
      </c>
      <c r="J12" s="118"/>
      <c r="K12" s="119">
        <v>115</v>
      </c>
      <c r="L12" s="40">
        <f>500/(594.31747775582-27.23842536447*D12+0.82112226871*D12*D12-0.00930733913*D12*D12*D12+0.00004731582*D12*D12*D12*D12-0.00000009054*D12*D12*D12*D12*D12)*K12</f>
        <v>117.49636581948549</v>
      </c>
      <c r="M12" s="120" t="s">
        <v>134</v>
      </c>
    </row>
    <row r="13" spans="1:22">
      <c r="A13" s="48"/>
      <c r="B13" s="49"/>
      <c r="C13" s="49"/>
      <c r="D13" s="50"/>
      <c r="E13" s="51"/>
      <c r="F13" s="49"/>
      <c r="G13" s="53"/>
      <c r="H13" s="53"/>
      <c r="I13" s="53"/>
      <c r="J13" s="53"/>
      <c r="K13" s="65"/>
      <c r="L13" s="54"/>
      <c r="M13" s="55"/>
    </row>
    <row r="14" spans="1:22" ht="13" customHeight="1">
      <c r="A14" s="197" t="s">
        <v>11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10"/>
    </row>
    <row r="15" spans="1:22" ht="13" customHeight="1">
      <c r="A15" s="56" t="s">
        <v>7</v>
      </c>
      <c r="B15" s="81" t="s">
        <v>54</v>
      </c>
      <c r="C15" s="81" t="s">
        <v>55</v>
      </c>
      <c r="D15" s="84">
        <v>70.400000000000006</v>
      </c>
      <c r="E15" s="47">
        <f t="shared" ref="E15" si="0">L15/K15</f>
        <v>0.9909569657355991</v>
      </c>
      <c r="F15" s="57" t="s">
        <v>8</v>
      </c>
      <c r="G15" s="139">
        <v>210</v>
      </c>
      <c r="H15" s="142">
        <v>220</v>
      </c>
      <c r="I15" s="145">
        <v>225</v>
      </c>
      <c r="J15" s="161"/>
      <c r="K15" s="163">
        <v>225</v>
      </c>
      <c r="L15" s="132">
        <f>500/(594.31747775582-27.23842536447*D15+0.82112226871*D15*D15-0.00930733913*D15*D15*D15+0.00004731582*D15*D15*D15*D15-0.00000009054*D15*D15*D15*D15*D15)*K15</f>
        <v>222.9653172905098</v>
      </c>
      <c r="M15" s="78" t="s">
        <v>133</v>
      </c>
    </row>
    <row r="16" spans="1:22" ht="13" customHeight="1">
      <c r="A16" s="60" t="s">
        <v>10</v>
      </c>
      <c r="B16" s="83" t="s">
        <v>56</v>
      </c>
      <c r="C16" s="159" t="s">
        <v>66</v>
      </c>
      <c r="D16" s="160">
        <v>72.5</v>
      </c>
      <c r="E16" s="155">
        <f t="shared" ref="E16" si="1">L16/K16</f>
        <v>0.97157927762730123</v>
      </c>
      <c r="F16" s="22" t="s">
        <v>27</v>
      </c>
      <c r="G16" s="171">
        <v>175</v>
      </c>
      <c r="H16" s="140">
        <v>200</v>
      </c>
      <c r="I16" s="172">
        <v>205</v>
      </c>
      <c r="J16" s="162"/>
      <c r="K16" s="164">
        <v>205</v>
      </c>
      <c r="L16" s="134">
        <f>500/(594.31747775582-27.23842536447*D16+0.82112226871*D16*D16-0.00930733913*D16*D16*D16+0.00004731582*D16*D16*D16*D16-0.00000009054*D16*D16*D16*D16*D16)*K16</f>
        <v>199.17375191359676</v>
      </c>
      <c r="M16" s="80" t="s">
        <v>133</v>
      </c>
    </row>
    <row r="17" spans="1:22">
      <c r="A17" s="26"/>
      <c r="B17" s="26"/>
      <c r="C17" s="26"/>
      <c r="D17" s="156"/>
      <c r="E17" s="157"/>
      <c r="F17" s="26"/>
      <c r="G17" s="26"/>
      <c r="H17" s="26"/>
      <c r="I17" s="26"/>
      <c r="J17" s="26"/>
      <c r="K17" s="158"/>
      <c r="L17" s="157"/>
      <c r="M17" s="26"/>
    </row>
    <row r="18" spans="1:22" ht="16">
      <c r="A18" s="197" t="s">
        <v>31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10"/>
    </row>
    <row r="19" spans="1:22">
      <c r="A19" s="56" t="s">
        <v>7</v>
      </c>
      <c r="B19" s="81" t="s">
        <v>57</v>
      </c>
      <c r="C19" s="81" t="s">
        <v>127</v>
      </c>
      <c r="D19" s="84">
        <v>79.2</v>
      </c>
      <c r="E19" s="104">
        <f>L19/K19</f>
        <v>0.68704446453175072</v>
      </c>
      <c r="F19" s="81" t="s">
        <v>58</v>
      </c>
      <c r="G19" s="142">
        <v>190</v>
      </c>
      <c r="H19" s="152">
        <v>200</v>
      </c>
      <c r="I19" s="152">
        <v>200</v>
      </c>
      <c r="J19" s="166"/>
      <c r="K19" s="163">
        <v>190</v>
      </c>
      <c r="L19" s="132">
        <f>500/(-216.0475144+16.2606339*D19-0.002388645*D19*D19-0.00113732*D19*D19*D19+0.00000701863*D19*D19*D19*D19-0.0000000129*D19*D19*D19*D19*D19)*K19</f>
        <v>130.53844826103264</v>
      </c>
      <c r="M19" s="78" t="s">
        <v>134</v>
      </c>
    </row>
    <row r="20" spans="1:22">
      <c r="A20" s="59" t="s">
        <v>7</v>
      </c>
      <c r="B20" s="82" t="s">
        <v>61</v>
      </c>
      <c r="C20" s="82" t="s">
        <v>62</v>
      </c>
      <c r="D20" s="85">
        <v>79</v>
      </c>
      <c r="E20" s="105">
        <f t="shared" ref="E20" si="2">L20/K20</f>
        <v>0.68816106157089885</v>
      </c>
      <c r="F20" s="82" t="s">
        <v>27</v>
      </c>
      <c r="G20" s="143">
        <v>200</v>
      </c>
      <c r="H20" s="146">
        <v>220</v>
      </c>
      <c r="I20" s="150">
        <v>230</v>
      </c>
      <c r="J20" s="167"/>
      <c r="K20" s="165">
        <v>220</v>
      </c>
      <c r="L20" s="133">
        <f>500/(-216.0475144+16.2606339*D20-0.002388645*D20*D20-0.00113732*D20*D20*D20+0.00000701863*D20*D20*D20*D20-0.0000000129*D20*D20*D20*D20*D20)*K20</f>
        <v>151.39543354559774</v>
      </c>
      <c r="M20" s="79" t="s">
        <v>133</v>
      </c>
    </row>
    <row r="21" spans="1:22">
      <c r="A21" s="60" t="s">
        <v>10</v>
      </c>
      <c r="B21" s="83" t="s">
        <v>59</v>
      </c>
      <c r="C21" s="83" t="s">
        <v>60</v>
      </c>
      <c r="D21" s="160">
        <v>81.599999999999994</v>
      </c>
      <c r="E21" s="106">
        <f t="shared" ref="E21" si="3">L21/K21</f>
        <v>0.67433049252993327</v>
      </c>
      <c r="F21" s="83" t="s">
        <v>41</v>
      </c>
      <c r="G21" s="140">
        <v>190</v>
      </c>
      <c r="H21" s="173">
        <v>200</v>
      </c>
      <c r="I21" s="173">
        <v>200</v>
      </c>
      <c r="J21" s="168"/>
      <c r="K21" s="164">
        <v>190</v>
      </c>
      <c r="L21" s="134">
        <f>500/(-216.0475144+16.2606339*D21-0.002388645*D21*D21-0.00113732*D21*D21*D21+0.00000701863*D21*D21*D21*D21-0.0000000129*D21*D21*D21*D21*D21)*K21</f>
        <v>128.12279358068733</v>
      </c>
      <c r="M21" s="80" t="s">
        <v>133</v>
      </c>
    </row>
    <row r="22" spans="1:22">
      <c r="A22" s="26"/>
      <c r="B22" s="26"/>
      <c r="C22" s="26"/>
      <c r="D22" s="156"/>
      <c r="E22" s="157"/>
      <c r="F22" s="26"/>
      <c r="G22" s="26"/>
      <c r="H22" s="26"/>
      <c r="I22" s="26"/>
      <c r="J22" s="26"/>
      <c r="K22" s="158"/>
      <c r="L22" s="157"/>
      <c r="M22" s="26"/>
    </row>
    <row r="23" spans="1:22" ht="16">
      <c r="A23" s="175" t="s">
        <v>13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10"/>
    </row>
    <row r="24" spans="1:22">
      <c r="A24" s="115" t="s">
        <v>7</v>
      </c>
      <c r="B24" s="19" t="s">
        <v>63</v>
      </c>
      <c r="C24" s="76" t="s">
        <v>128</v>
      </c>
      <c r="D24" s="34">
        <v>92.9</v>
      </c>
      <c r="E24" s="46">
        <f t="shared" ref="E24" si="4">L24/K24</f>
        <v>0.62845647174080255</v>
      </c>
      <c r="F24" s="76" t="s">
        <v>9</v>
      </c>
      <c r="G24" s="138">
        <v>110</v>
      </c>
      <c r="H24" s="169">
        <v>125</v>
      </c>
      <c r="I24" s="138">
        <v>130</v>
      </c>
      <c r="J24" s="121"/>
      <c r="K24" s="122">
        <v>130</v>
      </c>
      <c r="L24" s="40">
        <f>500/(-216.0475144+16.2606339*D24-0.002388645*D24*D24-0.00113732*D24*D24*D24+0.00000701863*D24*D24*D24*D24-0.0000000129*D24*D24*D24*D24*D24)*K24</f>
        <v>81.699341326304335</v>
      </c>
      <c r="M24" s="120" t="s">
        <v>134</v>
      </c>
    </row>
    <row r="25" spans="1:22">
      <c r="A25" s="48"/>
      <c r="B25" s="49"/>
      <c r="C25" s="49"/>
      <c r="D25" s="50"/>
      <c r="E25" s="51"/>
      <c r="F25" s="49"/>
      <c r="G25" s="53"/>
      <c r="H25" s="53"/>
      <c r="I25" s="52"/>
      <c r="J25" s="53"/>
      <c r="K25" s="65"/>
      <c r="L25" s="54"/>
      <c r="M25" s="55"/>
    </row>
    <row r="26" spans="1:22" ht="16">
      <c r="A26" s="174" t="s">
        <v>14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11"/>
    </row>
    <row r="27" spans="1:22">
      <c r="A27" s="4" t="s">
        <v>7</v>
      </c>
      <c r="B27" s="19" t="s">
        <v>64</v>
      </c>
      <c r="C27" s="19" t="s">
        <v>65</v>
      </c>
      <c r="D27" s="34">
        <v>105</v>
      </c>
      <c r="E27" s="46">
        <f t="shared" ref="E27" si="5">L27/K27</f>
        <v>0.59746242611694378</v>
      </c>
      <c r="F27" s="19" t="s">
        <v>9</v>
      </c>
      <c r="G27" s="138">
        <v>100</v>
      </c>
      <c r="H27" s="138">
        <v>105</v>
      </c>
      <c r="I27" s="138">
        <v>120</v>
      </c>
      <c r="J27" s="10"/>
      <c r="K27" s="66">
        <v>120</v>
      </c>
      <c r="L27" s="94">
        <f>500/(-216.0475144+16.2606339*D27-0.002388645*D27*D27-0.00113732*D27*D27*D27+0.00000701863*D27*D27*D27*D27-0.0000000129*D27*D27*D27*D27*D27)*K27</f>
        <v>71.695491134033247</v>
      </c>
      <c r="M27" s="20" t="s">
        <v>133</v>
      </c>
    </row>
    <row r="28" spans="1:22">
      <c r="N28" s="14"/>
      <c r="O28" s="14"/>
      <c r="P28" s="14"/>
      <c r="Q28" s="14"/>
      <c r="R28" s="14"/>
      <c r="S28" s="14"/>
      <c r="T28" s="14"/>
      <c r="U28" s="14"/>
      <c r="V28" s="14"/>
    </row>
    <row r="30" spans="1:22" ht="16">
      <c r="B30" s="75"/>
      <c r="C30" s="21"/>
      <c r="D30" s="37"/>
      <c r="E30" s="107"/>
    </row>
    <row r="31" spans="1:22" ht="14">
      <c r="B31" s="8"/>
      <c r="C31" s="8"/>
      <c r="D31" s="37"/>
      <c r="E31" s="107"/>
    </row>
    <row r="32" spans="1:22" ht="14">
      <c r="B32" s="2"/>
      <c r="C32" s="2"/>
      <c r="D32" s="113"/>
      <c r="E32" s="114"/>
    </row>
    <row r="33" spans="2:5">
      <c r="B33" s="31"/>
      <c r="C33" s="7"/>
      <c r="D33" s="65"/>
      <c r="E33" s="64"/>
    </row>
    <row r="34" spans="2:5">
      <c r="B34" s="31"/>
      <c r="C34" s="7"/>
      <c r="D34" s="65"/>
      <c r="E34" s="64"/>
    </row>
    <row r="35" spans="2:5">
      <c r="B35" s="31"/>
      <c r="C35" s="7"/>
      <c r="D35" s="65"/>
      <c r="E35" s="64"/>
    </row>
  </sheetData>
  <mergeCells count="18">
    <mergeCell ref="A5:L5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14:L14"/>
    <mergeCell ref="A18:L18"/>
    <mergeCell ref="A23:L23"/>
    <mergeCell ref="A26:L26"/>
    <mergeCell ref="A8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selection sqref="A1:B1"/>
    </sheetView>
  </sheetViews>
  <sheetFormatPr baseColWidth="10" defaultColWidth="8.83203125" defaultRowHeight="13"/>
  <cols>
    <col min="1" max="1" width="29.6640625" style="71" customWidth="1"/>
    <col min="2" max="2" width="32.83203125" style="71" customWidth="1"/>
    <col min="3" max="16384" width="8.83203125" style="71"/>
  </cols>
  <sheetData>
    <row r="1" spans="1:9" ht="84" customHeight="1">
      <c r="A1" s="201" t="s">
        <v>32</v>
      </c>
      <c r="B1" s="201"/>
    </row>
    <row r="2" spans="1:9" ht="13" customHeight="1">
      <c r="A2" s="72"/>
      <c r="B2" s="72"/>
    </row>
    <row r="3" spans="1:9" ht="13" customHeight="1">
      <c r="A3" s="71" t="s">
        <v>21</v>
      </c>
      <c r="B3" s="71" t="s">
        <v>35</v>
      </c>
      <c r="C3" s="73"/>
      <c r="D3" s="73"/>
    </row>
    <row r="4" spans="1:9" ht="13" customHeight="1">
      <c r="A4" s="71" t="s">
        <v>22</v>
      </c>
      <c r="B4" s="71" t="s">
        <v>110</v>
      </c>
      <c r="C4" s="73"/>
    </row>
    <row r="5" spans="1:9" ht="13" customHeight="1">
      <c r="A5" s="71" t="s">
        <v>33</v>
      </c>
      <c r="B5" s="71" t="s">
        <v>35</v>
      </c>
      <c r="C5" s="73"/>
    </row>
    <row r="6" spans="1:9" ht="13" customHeight="1">
      <c r="B6" s="71" t="s">
        <v>49</v>
      </c>
      <c r="C6" s="73"/>
      <c r="D6" s="73"/>
      <c r="E6" s="73"/>
      <c r="F6" s="73"/>
      <c r="G6" s="73"/>
      <c r="H6" s="73"/>
      <c r="I6" s="73"/>
    </row>
    <row r="7" spans="1:9" ht="13" customHeight="1">
      <c r="B7" s="71" t="s">
        <v>34</v>
      </c>
      <c r="C7" s="7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Жим без экипировки </vt:lpstr>
      <vt:lpstr>Становая тяга без экипировки</vt:lpstr>
      <vt:lpstr>Судейская коллегия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2021-04-03T09:37:36Z</dcterms:modified>
</cp:coreProperties>
</file>