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Февраль/"/>
    </mc:Choice>
  </mc:AlternateContent>
  <xr:revisionPtr revIDLastSave="0" documentId="13_ncr:1_{08B68164-AC24-1041-BD6C-A4E7078B1ABB}" xr6:coauthVersionLast="45" xr6:coauthVersionMax="45" xr10:uidLastSave="{00000000-0000-0000-0000-000000000000}"/>
  <bookViews>
    <workbookView xWindow="0" yWindow="460" windowWidth="28720" windowHeight="16140" tabRatio="500" activeTab="4" xr2:uid="{00000000-000D-0000-FFFF-FFFF00000000}"/>
  </bookViews>
  <sheets>
    <sheet name="ФЖД ЖД Любители" sheetId="1" r:id="rId1"/>
    <sheet name="ФЖД Жим на максимум" sheetId="2" r:id="rId2"/>
    <sheet name="ФЖД Софт Однопетельная на макс." sheetId="4" r:id="rId3"/>
    <sheet name="ФЖД Софт Многопетельная макс." sheetId="3" r:id="rId4"/>
    <sheet name="ФЖД Тяговое двоеборье" sheetId="9" r:id="rId5"/>
  </sheets>
  <externalReferences>
    <externalReference r:id="rId6"/>
  </externalReferences>
  <definedNames>
    <definedName name="_xlnm._FilterDatabase" localSheetId="0">'ФЖД ЖД Любители'!$A$1:$N$3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2" i="9" l="1"/>
  <c r="M13" i="4"/>
  <c r="M10" i="4"/>
  <c r="M9" i="4"/>
  <c r="M6" i="4"/>
  <c r="M6" i="3"/>
  <c r="O23" i="1"/>
  <c r="O20" i="1"/>
  <c r="O19" i="1"/>
  <c r="O18" i="1"/>
  <c r="O15" i="1"/>
  <c r="O14" i="1"/>
  <c r="O13" i="1"/>
  <c r="O10" i="1"/>
  <c r="O7" i="1"/>
  <c r="O6" i="1"/>
  <c r="O15" i="9"/>
  <c r="O6" i="9"/>
  <c r="O9" i="9"/>
  <c r="G15" i="9" l="1"/>
  <c r="G12" i="9"/>
  <c r="G20" i="2"/>
  <c r="G26" i="2"/>
  <c r="G21" i="2"/>
  <c r="G19" i="2"/>
  <c r="G12" i="2"/>
  <c r="B16" i="2" l="1"/>
  <c r="B22" i="2"/>
  <c r="G13" i="4" l="1"/>
  <c r="B13" i="4"/>
  <c r="B10" i="4"/>
  <c r="B9" i="4"/>
</calcChain>
</file>

<file path=xl/sharedStrings.xml><?xml version="1.0" encoding="utf-8"?>
<sst xmlns="http://schemas.openxmlformats.org/spreadsheetml/2006/main" count="257" uniqueCount="122">
  <si>
    <t>Место</t>
  </si>
  <si>
    <t>ФИО</t>
  </si>
  <si>
    <t>Собственный 
Вес</t>
  </si>
  <si>
    <t>Wilks/Залуцкий</t>
  </si>
  <si>
    <t>Город/Область</t>
  </si>
  <si>
    <t>Жим многоповторный</t>
  </si>
  <si>
    <t>Сумма</t>
  </si>
  <si>
    <t>Очки</t>
  </si>
  <si>
    <t>Тренер</t>
  </si>
  <si>
    <t>Рек</t>
  </si>
  <si>
    <t>Вес</t>
  </si>
  <si>
    <t>Повторы</t>
  </si>
  <si>
    <t>ВЕСОВАЯ КАТЕГОРИЯ   80</t>
  </si>
  <si>
    <t>1</t>
  </si>
  <si>
    <t>Самостоятельно</t>
  </si>
  <si>
    <t>ВЕСОВАЯ КАТЕГОРИЯ   90</t>
  </si>
  <si>
    <t>ВЕСОВАЯ КАТЕГОРИЯ   100</t>
  </si>
  <si>
    <t>ВЕСОВАЯ КАТЕГОРИЯ   110</t>
  </si>
  <si>
    <t>ВЕСОВАЯ КАТЕГОРИЯ   120</t>
  </si>
  <si>
    <t>Wilks</t>
  </si>
  <si>
    <t>ВЕСОВАЯ КАТЕГОРИЯ   70</t>
  </si>
  <si>
    <t>ВЕСОВАЯ КАТЕГОРИЯ   60</t>
  </si>
  <si>
    <t>ВЕСОВАЯ КАТЕГОРИЯ   130+</t>
  </si>
  <si>
    <t>Жим на максимум</t>
  </si>
  <si>
    <t>Результат</t>
  </si>
  <si>
    <t>Тяга на максимум</t>
  </si>
  <si>
    <t>Многоповторная тяга</t>
  </si>
  <si>
    <t>Жим лёжа</t>
  </si>
  <si>
    <t>Якушев Григорий</t>
  </si>
  <si>
    <t>Открытый турнир «Стальная Москва 2»
ФЖД Тяговое двоеборье
Балашиха/Московская область, 27 февраля 2021 года</t>
  </si>
  <si>
    <t>Самостояльно</t>
  </si>
  <si>
    <t>Гудков Григорий</t>
  </si>
  <si>
    <t>Кузьмина Юлия</t>
  </si>
  <si>
    <t>Открытая (02.01.1986)/35</t>
  </si>
  <si>
    <t>Открытая (20.12.1984) /36</t>
  </si>
  <si>
    <t>Открытая (15.01.1982)/39</t>
  </si>
  <si>
    <t>Куприянов Павел</t>
  </si>
  <si>
    <t xml:space="preserve">ВЕСОВАЯ КАТЕГОРИЯ   60 </t>
  </si>
  <si>
    <t>5312.5000</t>
  </si>
  <si>
    <t>Тейково/Ивановская область</t>
  </si>
  <si>
    <t>Тишина Ирина</t>
  </si>
  <si>
    <t xml:space="preserve">Липко Анфиса </t>
  </si>
  <si>
    <t xml:space="preserve">Сычева Ольга </t>
  </si>
  <si>
    <t>Аскаров Тимур</t>
  </si>
  <si>
    <t xml:space="preserve">Чугунов Максим  </t>
  </si>
  <si>
    <t xml:space="preserve">Сагайдачный Тимофей </t>
  </si>
  <si>
    <t xml:space="preserve">Матевосян Виген </t>
  </si>
  <si>
    <t xml:space="preserve">Рожков Андрей </t>
  </si>
  <si>
    <t xml:space="preserve">Сункин Кирилл </t>
  </si>
  <si>
    <t xml:space="preserve">Наумов Андрей </t>
  </si>
  <si>
    <t>Открытая (05.10.1978)/42</t>
  </si>
  <si>
    <t>Краснодар/Краснодарский край</t>
  </si>
  <si>
    <t>Шатура/Московская область</t>
  </si>
  <si>
    <t>Открытая (21.07.1983)/37</t>
  </si>
  <si>
    <t>Кубинка/Московская область</t>
  </si>
  <si>
    <t>Реутов/Московская область</t>
  </si>
  <si>
    <t>Подольск/Московская область</t>
  </si>
  <si>
    <t>Ногинск/Московская область</t>
  </si>
  <si>
    <t>Открытая (23.01.1977)/44</t>
  </si>
  <si>
    <t>Открытая (15.10.1988)/32</t>
  </si>
  <si>
    <t>Открытая (07.10.1981)/39</t>
  </si>
  <si>
    <t>Открытая (26.07.1988)/32</t>
  </si>
  <si>
    <t>Морозов Алексей</t>
  </si>
  <si>
    <t xml:space="preserve">Шестаков Даниил </t>
  </si>
  <si>
    <t xml:space="preserve">Данакин Илья </t>
  </si>
  <si>
    <t>Родионов Евгений</t>
  </si>
  <si>
    <t>Рожков Андрей</t>
  </si>
  <si>
    <t xml:space="preserve">Прусов Иван </t>
  </si>
  <si>
    <t xml:space="preserve">Громов Сергей </t>
  </si>
  <si>
    <t xml:space="preserve">Богданов Константин </t>
  </si>
  <si>
    <t>Тула/Тульская область</t>
  </si>
  <si>
    <t>Балашиха/Московская область</t>
  </si>
  <si>
    <t>Открытая (10.04.1986)/34</t>
  </si>
  <si>
    <t>Открытая (14.02.1996)/25</t>
  </si>
  <si>
    <t>Открытая (01.10.1967)/53</t>
  </si>
  <si>
    <t>Открытая (25.10.1983)/37</t>
  </si>
  <si>
    <t>Пушкино/Московская область</t>
  </si>
  <si>
    <t>Открытая (16.09.1983)/37</t>
  </si>
  <si>
    <t xml:space="preserve">Анвар Роман </t>
  </si>
  <si>
    <t>Фряново/Московская область</t>
  </si>
  <si>
    <t>Открытая (26.07.1988)/44</t>
  </si>
  <si>
    <t>Открытая (04.08.1976)/44</t>
  </si>
  <si>
    <t>Открытая (11.02.1971)/49</t>
  </si>
  <si>
    <t xml:space="preserve">Сагайдачный Тимофей  </t>
  </si>
  <si>
    <t xml:space="preserve"> Сункин Кирилл </t>
  </si>
  <si>
    <t>Юниорки 18-23 (25.05.2002)/18</t>
  </si>
  <si>
    <t>Юноши 14-17 (03.10.2006)/14</t>
  </si>
  <si>
    <t>Юноши 14-17 (18.11.2004)/16</t>
  </si>
  <si>
    <t>Открытая (31.01.1987)/31</t>
  </si>
  <si>
    <t>Открытая (26.071988)/32</t>
  </si>
  <si>
    <t>Юноши 14-17 (03.10.2006) /14</t>
  </si>
  <si>
    <t>Куприянов Е.</t>
  </si>
  <si>
    <t>-</t>
  </si>
  <si>
    <t>Белоусов И.</t>
  </si>
  <si>
    <t>ВЕСОВАЯ КАТЕГОРИЯ  130+</t>
  </si>
  <si>
    <t>Петров Алексей</t>
  </si>
  <si>
    <t>Мастера 45-49 (25.03.1975)/45</t>
  </si>
  <si>
    <t>Москва</t>
  </si>
  <si>
    <t>Мастера 40-44 (04.08.1976)/44</t>
  </si>
  <si>
    <t>Юниоры 18-23 (27.02.2001)/20</t>
  </si>
  <si>
    <t>Открытая (17.01.1994)/27</t>
  </si>
  <si>
    <t>Открытая (02.10.1985)/35</t>
  </si>
  <si>
    <t>Юниоры 18-23 (11.08.2001)/19</t>
  </si>
  <si>
    <t>Мастера 40-44 (11.06.1978)/42</t>
  </si>
  <si>
    <t>Мастера 60-64 (12.02.1958)/62</t>
  </si>
  <si>
    <t>Кореневский Р.</t>
  </si>
  <si>
    <t>Лившиц О.</t>
  </si>
  <si>
    <t>Открытая (06.06.1982)/38</t>
  </si>
  <si>
    <t>Открытый турнир «Стальная Москва 2»
ФЖД Софт однопетельная на максимум
Балашиха/Московская область, 27 февраля 2021 года</t>
  </si>
  <si>
    <t>Открытый турнир «Стальная Москва 2»
ФЖД Софт многопетельная на максимум
Балашиха/Московская область, 27 февраля 2021 года</t>
  </si>
  <si>
    <t>Открытый турнир «Стальная Москва II»
ФЖД Любители двоеборье
Балашиха/Московская область, 27 февраля 2021 года</t>
  </si>
  <si>
    <t>Открытый турнир «Стальная Москва II»
ФЖД Жим на максимум
Балашиха/Московская область, 27 февраля 2021 года</t>
  </si>
  <si>
    <t>Кореневская Ирина</t>
  </si>
  <si>
    <t>Зубов Виталий</t>
  </si>
  <si>
    <t xml:space="preserve">
Дата рождения/Возраст</t>
  </si>
  <si>
    <t>Возрастная группа</t>
  </si>
  <si>
    <t>J</t>
  </si>
  <si>
    <t>O</t>
  </si>
  <si>
    <t>T</t>
  </si>
  <si>
    <t>M1</t>
  </si>
  <si>
    <t>M5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</si>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</sst>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24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trike/>
      <sz val="10"/>
      <color rgb="FFC0504D"/>
      <name val="Arial Cyr"/>
      <charset val="204"/>
    </font>
    <font>
      <b/>
      <strike/>
      <sz val="10"/>
      <color rgb="FFFF0000"/>
      <name val="Arial Cyr"/>
      <charset val="204"/>
    </font>
    <font>
      <sz val="8"/>
      <name val="Arial Cyr"/>
      <charset val="204"/>
    </font>
    <font>
      <b/>
      <strike/>
      <sz val="10"/>
      <color rgb="FFC00000"/>
      <name val="Arial Cyr"/>
      <charset val="204"/>
    </font>
    <font>
      <b/>
      <sz val="10"/>
      <color rgb="FFC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rgb="FFCCCCFF"/>
      </patternFill>
    </fill>
    <fill>
      <patternFill patternType="solid">
        <fgColor theme="0"/>
        <bgColor rgb="FFCCCCFF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9" fontId="6" fillId="0" borderId="0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Border="1"/>
    <xf numFmtId="1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2" fontId="0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5" fontId="0" fillId="0" borderId="12" xfId="0" applyNumberFormat="1" applyFont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 applyFill="1" applyBorder="1"/>
    <xf numFmtId="164" fontId="5" fillId="0" borderId="0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9" fillId="0" borderId="20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1/Desktop/&#1057;&#1090;&#1072;&#1083;&#1100;&#1085;&#1072;&#1103;%20&#1052;&#1086;&#1089;&#1082;&#1074;&#1072;%20&#1053;&#1086;&#1084;&#1080;&#1085;&#1072;&#1094;&#1080;&#1103;/&#1057;&#1090;&#1072;&#1083;&#1100;&#1085;&#1072;&#1103;%20&#1052;&#1086;&#1089;&#1082;&#1074;&#1072;%202021/&#1047;&#1072;&#1103;&#1074;&#1082;&#1080;%20&#1054;&#1090;&#1082;&#1088;&#1099;&#1090;&#1099;&#1081;%20&#1090;&#1091;&#1088;&#1085;&#1080;&#1088;%20&#1057;&#1090;&#1072;&#1083;&#1100;&#1085;&#1072;&#1103;%20&#1052;&#1086;&#1089;&#1082;&#1074;&#1072;%20II,%20&#1056;&#1086;&#1089;&#1089;&#1080;&#1103;%20_%20&#1041;&#1072;&#1083;&#1072;&#1096;&#1080;&#1093;&#1072;,%2027.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H3" t="str">
            <v>Открытая 24-39</v>
          </cell>
        </row>
        <row r="18">
          <cell r="D18" t="str">
            <v>Аверкин Сергей</v>
          </cell>
        </row>
        <row r="21">
          <cell r="D21" t="str">
            <v>Воробьёв Александр</v>
          </cell>
        </row>
        <row r="39">
          <cell r="D39" t="str">
            <v>Гавриленко Евгений</v>
          </cell>
        </row>
        <row r="45">
          <cell r="D45" t="str">
            <v xml:space="preserve">Зиньковский Роман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0"/>
  <sheetViews>
    <sheetView zoomScaleNormal="100" workbookViewId="0">
      <selection sqref="A1:P2"/>
    </sheetView>
  </sheetViews>
  <sheetFormatPr baseColWidth="10" defaultColWidth="8.83203125" defaultRowHeight="13"/>
  <cols>
    <col min="1" max="1" width="7.33203125" style="53" customWidth="1"/>
    <col min="2" max="2" width="21.33203125" style="1" customWidth="1"/>
    <col min="3" max="3" width="26.33203125" style="1" customWidth="1"/>
    <col min="4" max="4" width="21.5" style="44" customWidth="1"/>
    <col min="5" max="5" width="16.83203125" style="47" bestFit="1" customWidth="1"/>
    <col min="6" max="6" width="16.83203125" style="47" customWidth="1"/>
    <col min="7" max="7" width="30.83203125" style="1" customWidth="1"/>
    <col min="8" max="10" width="5.5" style="2" customWidth="1"/>
    <col min="11" max="11" width="4.83203125" style="2" customWidth="1"/>
    <col min="12" max="12" width="9.5" style="2" customWidth="1"/>
    <col min="13" max="13" width="14" style="13" customWidth="1"/>
    <col min="14" max="14" width="7.83203125" style="3" customWidth="1"/>
    <col min="15" max="15" width="11.33203125" style="4" customWidth="1"/>
    <col min="16" max="16" width="17.6640625" style="1" customWidth="1"/>
    <col min="17" max="1025" width="9.1640625" style="5" customWidth="1"/>
  </cols>
  <sheetData>
    <row r="1" spans="1:1025" s="6" customFormat="1" ht="29" customHeight="1">
      <c r="A1" s="109" t="s">
        <v>110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025" ht="62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025" s="7" customFormat="1" ht="12.75" customHeight="1" thickBot="1">
      <c r="A3" s="110" t="s">
        <v>0</v>
      </c>
      <c r="B3" s="111" t="s">
        <v>1</v>
      </c>
      <c r="C3" s="112" t="s">
        <v>114</v>
      </c>
      <c r="D3" s="113" t="s">
        <v>2</v>
      </c>
      <c r="E3" s="114" t="s">
        <v>3</v>
      </c>
      <c r="F3" s="123" t="s">
        <v>115</v>
      </c>
      <c r="G3" s="111" t="s">
        <v>4</v>
      </c>
      <c r="H3" s="116" t="s">
        <v>23</v>
      </c>
      <c r="I3" s="116"/>
      <c r="J3" s="116"/>
      <c r="K3" s="116"/>
      <c r="L3" s="116" t="s">
        <v>5</v>
      </c>
      <c r="M3" s="116"/>
      <c r="N3" s="117" t="s">
        <v>6</v>
      </c>
      <c r="O3" s="114" t="s">
        <v>7</v>
      </c>
      <c r="P3" s="118" t="s">
        <v>8</v>
      </c>
    </row>
    <row r="4" spans="1:1025" ht="17" customHeight="1" thickBot="1">
      <c r="A4" s="110"/>
      <c r="B4" s="111"/>
      <c r="C4" s="112"/>
      <c r="D4" s="113"/>
      <c r="E4" s="115"/>
      <c r="F4" s="124"/>
      <c r="G4" s="112"/>
      <c r="H4" s="8">
        <v>1</v>
      </c>
      <c r="I4" s="8">
        <v>2</v>
      </c>
      <c r="J4" s="8">
        <v>3</v>
      </c>
      <c r="K4" s="8" t="s">
        <v>9</v>
      </c>
      <c r="L4" s="8" t="s">
        <v>10</v>
      </c>
      <c r="M4" s="14" t="s">
        <v>11</v>
      </c>
      <c r="N4" s="117"/>
      <c r="O4" s="114"/>
      <c r="P4" s="118"/>
    </row>
    <row r="5" spans="1:1025" ht="16">
      <c r="A5" s="107" t="s">
        <v>37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025" s="20" customFormat="1">
      <c r="A6" s="58">
        <v>1</v>
      </c>
      <c r="B6" s="71" t="s">
        <v>41</v>
      </c>
      <c r="C6" s="71" t="s">
        <v>85</v>
      </c>
      <c r="D6" s="63">
        <v>58</v>
      </c>
      <c r="E6" s="66">
        <v>1.1447000000000001</v>
      </c>
      <c r="F6" s="66" t="s">
        <v>116</v>
      </c>
      <c r="G6" s="22" t="s">
        <v>97</v>
      </c>
      <c r="H6" s="34">
        <v>60</v>
      </c>
      <c r="I6" s="74">
        <v>65</v>
      </c>
      <c r="J6" s="41">
        <v>65</v>
      </c>
      <c r="K6" s="64"/>
      <c r="L6" s="64">
        <v>30</v>
      </c>
      <c r="M6" s="72">
        <v>40</v>
      </c>
      <c r="N6" s="64">
        <v>105</v>
      </c>
      <c r="O6" s="65">
        <f>J6*E6*50+L6*M6*E6</f>
        <v>5093.915</v>
      </c>
      <c r="P6" s="70" t="s">
        <v>14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</row>
    <row r="7" spans="1:1025" s="20" customFormat="1">
      <c r="A7" s="61">
        <v>1</v>
      </c>
      <c r="B7" s="17" t="s">
        <v>40</v>
      </c>
      <c r="C7" s="17" t="s">
        <v>50</v>
      </c>
      <c r="D7" s="39">
        <v>54</v>
      </c>
      <c r="E7" s="68">
        <v>1.2105999999999999</v>
      </c>
      <c r="F7" s="68" t="s">
        <v>117</v>
      </c>
      <c r="G7" s="42" t="s">
        <v>51</v>
      </c>
      <c r="H7" s="35">
        <v>62.5</v>
      </c>
      <c r="I7" s="75">
        <v>65</v>
      </c>
      <c r="J7" s="76">
        <v>67.5</v>
      </c>
      <c r="K7" s="37"/>
      <c r="L7" s="37">
        <v>30</v>
      </c>
      <c r="M7" s="73">
        <v>59</v>
      </c>
      <c r="N7" s="37">
        <v>126.5</v>
      </c>
      <c r="O7" s="18">
        <f>J7*E7*50+L7*M7*E7</f>
        <v>6228.5369999999994</v>
      </c>
      <c r="P7" s="16" t="s">
        <v>14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</row>
    <row r="8" spans="1:1025" s="20" customFormat="1">
      <c r="A8" s="13"/>
      <c r="B8" s="1"/>
      <c r="C8" s="1"/>
      <c r="D8" s="44"/>
      <c r="E8" s="47"/>
      <c r="F8" s="47"/>
      <c r="G8" s="1"/>
      <c r="H8" s="21"/>
      <c r="I8" s="2"/>
      <c r="J8" s="2"/>
      <c r="K8" s="2"/>
      <c r="L8" s="2"/>
      <c r="M8" s="13"/>
      <c r="N8" s="3"/>
      <c r="O8" s="4"/>
      <c r="P8" s="1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</row>
    <row r="9" spans="1:1025" s="20" customFormat="1" ht="16">
      <c r="A9" s="107" t="s">
        <v>20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</row>
    <row r="10" spans="1:1025" s="20" customFormat="1">
      <c r="A10" s="45">
        <v>1</v>
      </c>
      <c r="B10" s="10" t="s">
        <v>42</v>
      </c>
      <c r="C10" s="10" t="s">
        <v>33</v>
      </c>
      <c r="D10" s="31">
        <v>64</v>
      </c>
      <c r="E10" s="46">
        <v>1.0612999999999999</v>
      </c>
      <c r="F10" s="46" t="s">
        <v>117</v>
      </c>
      <c r="G10" s="10" t="s">
        <v>52</v>
      </c>
      <c r="H10" s="29">
        <v>50</v>
      </c>
      <c r="I10" s="29">
        <v>52.5</v>
      </c>
      <c r="J10" s="43">
        <v>55</v>
      </c>
      <c r="K10" s="11"/>
      <c r="L10" s="11">
        <v>35</v>
      </c>
      <c r="M10" s="45">
        <v>31</v>
      </c>
      <c r="N10" s="11">
        <v>83.5</v>
      </c>
      <c r="O10" s="12">
        <f>I10*E10*50+L10*M10*E10*1.05</f>
        <v>3994.998525</v>
      </c>
      <c r="P10" s="10" t="s">
        <v>14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</row>
    <row r="11" spans="1:1025" s="20" customFormat="1">
      <c r="A11" s="53"/>
      <c r="B11" s="1"/>
      <c r="C11" s="1"/>
      <c r="D11" s="44"/>
      <c r="E11" s="47"/>
      <c r="F11" s="47"/>
      <c r="G11" s="1"/>
      <c r="H11" s="2"/>
      <c r="I11" s="2"/>
      <c r="J11" s="2"/>
      <c r="K11" s="2"/>
      <c r="L11" s="2"/>
      <c r="M11" s="13"/>
      <c r="N11" s="3"/>
      <c r="O11" s="4"/>
      <c r="P11" s="1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</row>
    <row r="12" spans="1:1025" s="20" customFormat="1" ht="16">
      <c r="A12" s="107" t="s">
        <v>12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</row>
    <row r="13" spans="1:1025" s="20" customFormat="1">
      <c r="A13" s="58">
        <v>1</v>
      </c>
      <c r="B13" s="71" t="s">
        <v>45</v>
      </c>
      <c r="C13" s="71" t="s">
        <v>86</v>
      </c>
      <c r="D13" s="63">
        <v>74.099999999999994</v>
      </c>
      <c r="E13" s="66">
        <v>0.71860000000000002</v>
      </c>
      <c r="F13" s="66" t="s">
        <v>118</v>
      </c>
      <c r="G13" s="71" t="s">
        <v>56</v>
      </c>
      <c r="H13" s="87">
        <v>70</v>
      </c>
      <c r="I13" s="89">
        <v>77.5</v>
      </c>
      <c r="J13" s="41">
        <v>82.5</v>
      </c>
      <c r="K13" s="64"/>
      <c r="L13" s="64">
        <v>40</v>
      </c>
      <c r="M13" s="72">
        <v>37</v>
      </c>
      <c r="N13" s="64">
        <v>119.5</v>
      </c>
      <c r="O13" s="65">
        <f>J13*E13*50+L13*M13*E13*1.1</f>
        <v>4134.1058000000003</v>
      </c>
      <c r="P13" s="70" t="s">
        <v>91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</row>
    <row r="14" spans="1:1025" s="20" customFormat="1">
      <c r="A14" s="77">
        <v>1</v>
      </c>
      <c r="B14" s="79" t="s">
        <v>43</v>
      </c>
      <c r="C14" s="79" t="s">
        <v>53</v>
      </c>
      <c r="D14" s="82">
        <v>77.2</v>
      </c>
      <c r="E14" s="85">
        <v>0.69869999999999999</v>
      </c>
      <c r="F14" s="85" t="s">
        <v>117</v>
      </c>
      <c r="G14" s="79" t="s">
        <v>54</v>
      </c>
      <c r="H14" s="88">
        <v>130</v>
      </c>
      <c r="I14" s="90">
        <v>130</v>
      </c>
      <c r="J14" s="90">
        <v>135</v>
      </c>
      <c r="K14" s="81"/>
      <c r="L14" s="81">
        <v>80</v>
      </c>
      <c r="M14" s="80">
        <v>27</v>
      </c>
      <c r="N14" s="81">
        <v>162</v>
      </c>
      <c r="O14" s="83">
        <f>J14*E14*50+L14*M14*E14*1.1</f>
        <v>6376.3362000000006</v>
      </c>
      <c r="P14" s="78" t="s">
        <v>14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</row>
    <row r="15" spans="1:1025" s="20" customFormat="1">
      <c r="A15" s="61">
        <v>2</v>
      </c>
      <c r="B15" s="17" t="s">
        <v>44</v>
      </c>
      <c r="C15" s="17" t="s">
        <v>58</v>
      </c>
      <c r="D15" s="39">
        <v>78</v>
      </c>
      <c r="E15" s="68">
        <v>0.69389999999999996</v>
      </c>
      <c r="F15" s="68" t="s">
        <v>117</v>
      </c>
      <c r="G15" s="17" t="s">
        <v>55</v>
      </c>
      <c r="H15" s="75">
        <v>115</v>
      </c>
      <c r="I15" s="76">
        <v>120</v>
      </c>
      <c r="J15" s="76">
        <v>122.5</v>
      </c>
      <c r="K15" s="37"/>
      <c r="L15" s="37">
        <v>80</v>
      </c>
      <c r="M15" s="73">
        <v>25</v>
      </c>
      <c r="N15" s="37">
        <v>145.5</v>
      </c>
      <c r="O15" s="18">
        <f>J15*E15*50+L15*M15*E15*1.1</f>
        <v>5776.7174999999997</v>
      </c>
      <c r="P15" s="16" t="s">
        <v>93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s="48" customFormat="1">
      <c r="A16" s="54"/>
      <c r="B16" s="23"/>
      <c r="C16" s="23"/>
      <c r="D16" s="32"/>
      <c r="E16" s="50"/>
      <c r="F16" s="50"/>
      <c r="G16" s="23"/>
      <c r="H16" s="19"/>
      <c r="I16" s="24"/>
      <c r="J16" s="19"/>
      <c r="K16" s="19"/>
      <c r="L16" s="19"/>
      <c r="M16" s="52"/>
      <c r="N16" s="25"/>
      <c r="O16" s="26"/>
      <c r="P16" s="23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</row>
    <row r="17" spans="1:1025" s="20" customFormat="1" ht="16">
      <c r="A17" s="107" t="s">
        <v>15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</row>
    <row r="18" spans="1:1025" s="20" customFormat="1">
      <c r="A18" s="58">
        <v>1</v>
      </c>
      <c r="B18" s="71" t="s">
        <v>48</v>
      </c>
      <c r="C18" s="71" t="s">
        <v>87</v>
      </c>
      <c r="D18" s="63">
        <v>83.4</v>
      </c>
      <c r="E18" s="66">
        <v>0.66559999999999997</v>
      </c>
      <c r="F18" s="66" t="s">
        <v>118</v>
      </c>
      <c r="G18" s="71" t="s">
        <v>56</v>
      </c>
      <c r="H18" s="41">
        <v>70</v>
      </c>
      <c r="I18" s="34">
        <v>85</v>
      </c>
      <c r="J18" s="89">
        <v>92.5</v>
      </c>
      <c r="K18" s="64"/>
      <c r="L18" s="59">
        <v>45</v>
      </c>
      <c r="M18" s="72">
        <v>37</v>
      </c>
      <c r="N18" s="64">
        <v>122</v>
      </c>
      <c r="O18" s="65">
        <f>I18*E18*50+L18*M18*E18*1.15</f>
        <v>4103.2575999999999</v>
      </c>
      <c r="P18" s="70" t="s">
        <v>91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</row>
    <row r="19" spans="1:1025" s="20" customFormat="1">
      <c r="A19" s="77">
        <v>1</v>
      </c>
      <c r="B19" s="79" t="s">
        <v>46</v>
      </c>
      <c r="C19" s="79" t="s">
        <v>100</v>
      </c>
      <c r="D19" s="82">
        <v>86.8</v>
      </c>
      <c r="E19" s="85">
        <v>0.65069999999999995</v>
      </c>
      <c r="F19" s="85" t="s">
        <v>117</v>
      </c>
      <c r="G19" s="79" t="s">
        <v>56</v>
      </c>
      <c r="H19" s="90">
        <v>125</v>
      </c>
      <c r="I19" s="51">
        <v>127.5</v>
      </c>
      <c r="J19" s="93">
        <v>127.5</v>
      </c>
      <c r="K19" s="81"/>
      <c r="L19" s="3">
        <v>90</v>
      </c>
      <c r="M19" s="80">
        <v>15</v>
      </c>
      <c r="N19" s="81">
        <v>140</v>
      </c>
      <c r="O19" s="83">
        <f>H19*E19*50+L19*M19*E19*1.15</f>
        <v>5077.0867499999995</v>
      </c>
      <c r="P19" s="78" t="s">
        <v>14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 s="20" customFormat="1">
      <c r="A20" s="61">
        <v>2</v>
      </c>
      <c r="B20" s="17" t="s">
        <v>47</v>
      </c>
      <c r="C20" s="17" t="s">
        <v>59</v>
      </c>
      <c r="D20" s="39">
        <v>88</v>
      </c>
      <c r="E20" s="68">
        <v>0.64590000000000003</v>
      </c>
      <c r="F20" s="68" t="s">
        <v>117</v>
      </c>
      <c r="G20" s="17" t="s">
        <v>97</v>
      </c>
      <c r="H20" s="76">
        <v>135</v>
      </c>
      <c r="I20" s="91">
        <v>140</v>
      </c>
      <c r="J20" s="94">
        <v>140</v>
      </c>
      <c r="K20" s="37"/>
      <c r="L20" s="36">
        <v>90</v>
      </c>
      <c r="M20" s="73">
        <v>22</v>
      </c>
      <c r="N20" s="37">
        <v>157</v>
      </c>
      <c r="O20" s="18">
        <f>H20*E20*50+L20*M20*E20*1.15</f>
        <v>5830.5392999999995</v>
      </c>
      <c r="P20" s="16" t="s">
        <v>30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</row>
    <row r="21" spans="1:1025" s="48" customFormat="1">
      <c r="A21" s="52"/>
      <c r="B21" s="23"/>
      <c r="C21" s="23"/>
      <c r="D21" s="32"/>
      <c r="E21" s="50"/>
      <c r="F21" s="50"/>
      <c r="G21" s="23"/>
      <c r="H21" s="19"/>
      <c r="I21" s="19"/>
      <c r="J21" s="49"/>
      <c r="K21" s="19"/>
      <c r="L21" s="19"/>
      <c r="M21" s="52"/>
      <c r="N21" s="25"/>
      <c r="O21" s="26"/>
      <c r="P21" s="23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</row>
    <row r="22" spans="1:1025" s="48" customFormat="1" ht="16">
      <c r="A22" s="108" t="s">
        <v>17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23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</row>
    <row r="23" spans="1:1025" s="20" customFormat="1">
      <c r="A23" s="58">
        <v>1</v>
      </c>
      <c r="B23" s="71" t="s">
        <v>36</v>
      </c>
      <c r="C23" s="71" t="s">
        <v>61</v>
      </c>
      <c r="D23" s="63">
        <v>105</v>
      </c>
      <c r="E23" s="66">
        <v>0.59760000000000002</v>
      </c>
      <c r="F23" s="66" t="s">
        <v>117</v>
      </c>
      <c r="G23" s="71" t="s">
        <v>56</v>
      </c>
      <c r="H23" s="87">
        <v>132.5</v>
      </c>
      <c r="I23" s="89">
        <v>137.5</v>
      </c>
      <c r="J23" s="38">
        <v>142.5</v>
      </c>
      <c r="K23" s="64"/>
      <c r="L23" s="64">
        <v>110</v>
      </c>
      <c r="M23" s="72">
        <v>13</v>
      </c>
      <c r="N23" s="64">
        <v>155.5</v>
      </c>
      <c r="O23" s="65">
        <f>J23*E23*50+L23*M23*E23*1.25</f>
        <v>5326.11</v>
      </c>
      <c r="P23" s="70" t="s">
        <v>14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</row>
    <row r="24" spans="1:1025" s="20" customFormat="1">
      <c r="A24" s="61" t="s">
        <v>92</v>
      </c>
      <c r="B24" s="17" t="s">
        <v>49</v>
      </c>
      <c r="C24" s="17" t="s">
        <v>60</v>
      </c>
      <c r="D24" s="39">
        <v>105</v>
      </c>
      <c r="E24" s="68">
        <v>0.59760000000000002</v>
      </c>
      <c r="F24" s="68" t="s">
        <v>117</v>
      </c>
      <c r="G24" s="17" t="s">
        <v>57</v>
      </c>
      <c r="H24" s="95">
        <v>125</v>
      </c>
      <c r="I24" s="94">
        <v>125</v>
      </c>
      <c r="J24" s="92">
        <v>125</v>
      </c>
      <c r="K24" s="37"/>
      <c r="L24" s="37"/>
      <c r="M24" s="73"/>
      <c r="N24" s="37">
        <v>0</v>
      </c>
      <c r="O24" s="18">
        <v>0</v>
      </c>
      <c r="P24" s="16" t="s">
        <v>14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</row>
    <row r="25" spans="1:1025" s="20" customFormat="1">
      <c r="A25" s="53"/>
      <c r="B25" s="1"/>
      <c r="C25" s="1"/>
      <c r="D25" s="44"/>
      <c r="E25" s="47"/>
      <c r="F25" s="47"/>
      <c r="G25" s="1"/>
      <c r="H25" s="2"/>
      <c r="I25" s="2"/>
      <c r="J25" s="2"/>
      <c r="K25" s="2"/>
      <c r="L25" s="2"/>
      <c r="M25" s="13"/>
      <c r="N25" s="3"/>
      <c r="O25" s="4"/>
      <c r="P25" s="1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</row>
    <row r="26" spans="1:1025" s="20" customFormat="1">
      <c r="A26" s="53"/>
      <c r="B26" s="1"/>
      <c r="C26" s="1"/>
      <c r="D26" s="44"/>
      <c r="E26" s="47"/>
      <c r="F26" s="47"/>
      <c r="G26" s="1"/>
      <c r="H26" s="2"/>
      <c r="I26" s="2"/>
      <c r="J26" s="2"/>
      <c r="K26" s="2"/>
      <c r="L26" s="2"/>
      <c r="M26" s="13"/>
      <c r="N26" s="3"/>
      <c r="O26" s="4"/>
      <c r="P26" s="1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</row>
    <row r="27" spans="1:1025" s="20" customFormat="1">
      <c r="A27" s="53"/>
      <c r="B27" s="1"/>
      <c r="C27" s="1"/>
      <c r="D27" s="44"/>
      <c r="E27" s="47"/>
      <c r="F27" s="47"/>
      <c r="G27" s="1"/>
      <c r="H27" s="2"/>
      <c r="I27" s="2"/>
      <c r="J27" s="2"/>
      <c r="K27" s="2"/>
      <c r="L27" s="2"/>
      <c r="M27" s="13"/>
      <c r="N27" s="3"/>
      <c r="O27" s="4"/>
      <c r="P27" s="1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</row>
    <row r="28" spans="1:1025" s="20" customFormat="1">
      <c r="A28" s="53"/>
      <c r="B28" s="1"/>
      <c r="C28" s="1"/>
      <c r="D28" s="44"/>
      <c r="E28" s="47"/>
      <c r="F28" s="47"/>
      <c r="G28" s="1"/>
      <c r="H28" s="2"/>
      <c r="I28" s="2"/>
      <c r="J28" s="2"/>
      <c r="K28" s="2"/>
      <c r="L28" s="2"/>
      <c r="M28" s="13"/>
      <c r="N28" s="3"/>
      <c r="O28" s="4"/>
      <c r="P28" s="1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</row>
    <row r="29" spans="1:1025" s="20" customFormat="1">
      <c r="A29" s="53"/>
      <c r="B29" s="1"/>
      <c r="C29" s="1"/>
      <c r="D29" s="44"/>
      <c r="E29" s="47"/>
      <c r="F29" s="47"/>
      <c r="G29" s="1"/>
      <c r="H29" s="2"/>
      <c r="I29" s="2"/>
      <c r="J29" s="2"/>
      <c r="K29" s="2"/>
      <c r="L29" s="2"/>
      <c r="M29" s="13"/>
      <c r="N29" s="3"/>
      <c r="O29" s="4"/>
      <c r="P29" s="1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</row>
    <row r="30" spans="1:1025" s="20" customFormat="1">
      <c r="A30" s="53"/>
      <c r="B30" s="1"/>
      <c r="C30" s="1"/>
      <c r="D30" s="44"/>
      <c r="E30" s="47"/>
      <c r="F30" s="47"/>
      <c r="G30" s="1"/>
      <c r="H30" s="2"/>
      <c r="I30" s="2"/>
      <c r="J30" s="2"/>
      <c r="K30" s="2"/>
      <c r="L30" s="2"/>
      <c r="M30" s="13"/>
      <c r="N30" s="3"/>
      <c r="O30" s="4"/>
      <c r="P30" s="1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</row>
  </sheetData>
  <mergeCells count="18">
    <mergeCell ref="A1:P2"/>
    <mergeCell ref="A3:A4"/>
    <mergeCell ref="B3:B4"/>
    <mergeCell ref="C3:C4"/>
    <mergeCell ref="D3:D4"/>
    <mergeCell ref="E3:E4"/>
    <mergeCell ref="G3:G4"/>
    <mergeCell ref="H3:K3"/>
    <mergeCell ref="L3:M3"/>
    <mergeCell ref="N3:N4"/>
    <mergeCell ref="O3:O4"/>
    <mergeCell ref="P3:P4"/>
    <mergeCell ref="F3:F4"/>
    <mergeCell ref="A12:O12"/>
    <mergeCell ref="A17:O17"/>
    <mergeCell ref="A22:O22"/>
    <mergeCell ref="A5:O5"/>
    <mergeCell ref="A9:O9"/>
  </mergeCells>
  <phoneticPr fontId="7" type="noConversion"/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/>
  <headerFooter>
    <oddFooter>&amp;R&amp;D&amp;T&amp;P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H36"/>
  <sheetViews>
    <sheetView zoomScaleNormal="100" workbookViewId="0">
      <selection sqref="A1:N2"/>
    </sheetView>
  </sheetViews>
  <sheetFormatPr baseColWidth="10" defaultColWidth="8.83203125" defaultRowHeight="13"/>
  <cols>
    <col min="1" max="1" width="7.33203125" style="13" customWidth="1"/>
    <col min="2" max="2" width="31" style="1" bestFit="1" customWidth="1"/>
    <col min="3" max="3" width="28.5" style="1" customWidth="1"/>
    <col min="4" max="5" width="21.5" style="44" customWidth="1"/>
    <col min="6" max="6" width="16.83203125" style="47" customWidth="1"/>
    <col min="7" max="7" width="37" style="1" customWidth="1"/>
    <col min="8" max="10" width="5.5" style="3" customWidth="1"/>
    <col min="11" max="11" width="4.83203125" style="3" customWidth="1"/>
    <col min="12" max="12" width="7.83203125" style="3" customWidth="1"/>
    <col min="13" max="13" width="12.1640625" style="4" customWidth="1"/>
    <col min="14" max="14" width="20.1640625" style="1" customWidth="1"/>
    <col min="15" max="1022" width="9.1640625" style="5" customWidth="1"/>
    <col min="1023" max="1025" width="9.1640625" customWidth="1"/>
  </cols>
  <sheetData>
    <row r="1" spans="1:1022" s="6" customFormat="1" ht="29" customHeight="1">
      <c r="A1" s="109" t="s">
        <v>111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022" ht="62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022" s="7" customFormat="1" ht="12.75" customHeight="1" thickBot="1">
      <c r="A3" s="110" t="s">
        <v>0</v>
      </c>
      <c r="B3" s="111" t="s">
        <v>1</v>
      </c>
      <c r="C3" s="112" t="s">
        <v>114</v>
      </c>
      <c r="D3" s="113" t="s">
        <v>2</v>
      </c>
      <c r="E3" s="125" t="s">
        <v>115</v>
      </c>
      <c r="F3" s="114" t="s">
        <v>19</v>
      </c>
      <c r="G3" s="111" t="s">
        <v>4</v>
      </c>
      <c r="H3" s="120" t="s">
        <v>27</v>
      </c>
      <c r="I3" s="120"/>
      <c r="J3" s="120"/>
      <c r="K3" s="120"/>
      <c r="L3" s="117" t="s">
        <v>6</v>
      </c>
      <c r="M3" s="114" t="s">
        <v>7</v>
      </c>
      <c r="N3" s="118" t="s">
        <v>8</v>
      </c>
    </row>
    <row r="4" spans="1:1022" ht="21" customHeight="1" thickBot="1">
      <c r="A4" s="110"/>
      <c r="B4" s="111"/>
      <c r="C4" s="112"/>
      <c r="D4" s="113"/>
      <c r="E4" s="126"/>
      <c r="F4" s="115"/>
      <c r="G4" s="112"/>
      <c r="H4" s="14">
        <v>1</v>
      </c>
      <c r="I4" s="14">
        <v>2</v>
      </c>
      <c r="J4" s="14">
        <v>3</v>
      </c>
      <c r="K4" s="28" t="s">
        <v>9</v>
      </c>
      <c r="L4" s="117"/>
      <c r="M4" s="114"/>
      <c r="N4" s="118"/>
    </row>
    <row r="5" spans="1:1022" ht="16">
      <c r="A5" s="119" t="s">
        <v>21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022">
      <c r="A6" s="45">
        <v>1</v>
      </c>
      <c r="B6" s="10" t="s">
        <v>112</v>
      </c>
      <c r="C6" s="10" t="s">
        <v>72</v>
      </c>
      <c r="D6" s="31">
        <v>51</v>
      </c>
      <c r="E6" s="31" t="s">
        <v>117</v>
      </c>
      <c r="F6" s="46">
        <v>1.2654000000000001</v>
      </c>
      <c r="G6" s="10" t="s">
        <v>56</v>
      </c>
      <c r="H6" s="96">
        <v>42.5</v>
      </c>
      <c r="I6" s="29">
        <v>42.5</v>
      </c>
      <c r="J6" s="96">
        <v>45</v>
      </c>
      <c r="K6" s="11"/>
      <c r="L6" s="11">
        <v>42.5</v>
      </c>
      <c r="M6" s="12">
        <v>2688.9</v>
      </c>
      <c r="N6" s="10" t="s">
        <v>105</v>
      </c>
    </row>
    <row r="8" spans="1:1022" ht="16">
      <c r="A8" s="107" t="s">
        <v>21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</row>
    <row r="9" spans="1:1022">
      <c r="A9" s="45">
        <v>1</v>
      </c>
      <c r="B9" s="10" t="s">
        <v>113</v>
      </c>
      <c r="C9" s="10" t="s">
        <v>73</v>
      </c>
      <c r="D9" s="31">
        <v>59</v>
      </c>
      <c r="E9" s="31" t="s">
        <v>117</v>
      </c>
      <c r="F9" s="46">
        <v>0.86619999999999997</v>
      </c>
      <c r="G9" s="10" t="s">
        <v>97</v>
      </c>
      <c r="H9" s="29">
        <v>90</v>
      </c>
      <c r="I9" s="96">
        <v>97.5</v>
      </c>
      <c r="J9" s="29">
        <v>97.5</v>
      </c>
      <c r="K9" s="11"/>
      <c r="L9" s="11">
        <v>97.5</v>
      </c>
      <c r="M9" s="12">
        <v>4222.7</v>
      </c>
      <c r="N9" s="10" t="s">
        <v>14</v>
      </c>
    </row>
    <row r="10" spans="1:1022" ht="13" customHeight="1">
      <c r="H10" s="97"/>
      <c r="I10" s="97"/>
      <c r="J10" s="98"/>
    </row>
    <row r="11" spans="1:1022" s="20" customFormat="1" ht="16">
      <c r="A11" s="107" t="s">
        <v>20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</row>
    <row r="12" spans="1:1022" s="20" customFormat="1">
      <c r="A12" s="45">
        <v>1</v>
      </c>
      <c r="B12" s="10" t="s">
        <v>62</v>
      </c>
      <c r="C12" s="10" t="s">
        <v>35</v>
      </c>
      <c r="D12" s="31">
        <v>68</v>
      </c>
      <c r="E12" s="31" t="s">
        <v>117</v>
      </c>
      <c r="F12" s="46">
        <v>0.76649999999999996</v>
      </c>
      <c r="G12" s="10" t="str">
        <f>$G$6</f>
        <v>Подольск/Московская область</v>
      </c>
      <c r="H12" s="29">
        <v>110</v>
      </c>
      <c r="I12" s="29">
        <v>117.5</v>
      </c>
      <c r="J12" s="33">
        <v>125</v>
      </c>
      <c r="K12" s="11"/>
      <c r="L12" s="11">
        <v>117.5</v>
      </c>
      <c r="M12" s="12">
        <v>4503.1000000000004</v>
      </c>
      <c r="N12" s="10" t="s">
        <v>14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</row>
    <row r="13" spans="1:1022" s="48" customFormat="1">
      <c r="A13" s="52"/>
      <c r="B13" s="23"/>
      <c r="C13" s="23"/>
      <c r="D13" s="32"/>
      <c r="E13" s="32"/>
      <c r="F13" s="50"/>
      <c r="G13" s="23"/>
      <c r="H13" s="25"/>
      <c r="I13" s="25"/>
      <c r="J13" s="99"/>
      <c r="K13" s="25"/>
      <c r="L13" s="25"/>
      <c r="M13" s="26"/>
      <c r="N13" s="23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</row>
    <row r="14" spans="1:1022" s="20" customFormat="1" ht="16">
      <c r="A14" s="107" t="s">
        <v>12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</row>
    <row r="15" spans="1:1022" s="20" customFormat="1">
      <c r="A15" s="58">
        <v>1</v>
      </c>
      <c r="B15" s="71" t="s">
        <v>63</v>
      </c>
      <c r="C15" s="71" t="s">
        <v>102</v>
      </c>
      <c r="D15" s="63">
        <v>78</v>
      </c>
      <c r="E15" s="63" t="s">
        <v>116</v>
      </c>
      <c r="F15" s="66">
        <v>0.69389999999999996</v>
      </c>
      <c r="G15" s="71" t="s">
        <v>70</v>
      </c>
      <c r="H15" s="41">
        <v>92.5</v>
      </c>
      <c r="I15" s="38">
        <v>95</v>
      </c>
      <c r="J15" s="38">
        <v>97.5</v>
      </c>
      <c r="K15" s="64"/>
      <c r="L15" s="64">
        <v>97.5</v>
      </c>
      <c r="M15" s="65">
        <v>3382.7</v>
      </c>
      <c r="N15" s="70" t="s">
        <v>14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</row>
    <row r="16" spans="1:1022" s="20" customFormat="1">
      <c r="A16" s="61">
        <v>1</v>
      </c>
      <c r="B16" s="17" t="str">
        <f>[1]Лист1!$D$45</f>
        <v xml:space="preserve">Зиньковский Роман </v>
      </c>
      <c r="C16" s="17" t="s">
        <v>74</v>
      </c>
      <c r="D16" s="39">
        <v>78</v>
      </c>
      <c r="E16" s="39" t="s">
        <v>117</v>
      </c>
      <c r="F16" s="68">
        <v>0.69389999999999996</v>
      </c>
      <c r="G16" s="17" t="s">
        <v>71</v>
      </c>
      <c r="H16" s="94">
        <v>140</v>
      </c>
      <c r="I16" s="40">
        <v>142.5</v>
      </c>
      <c r="J16" s="40">
        <v>145</v>
      </c>
      <c r="K16" s="37"/>
      <c r="L16" s="37">
        <v>145</v>
      </c>
      <c r="M16" s="18">
        <v>5030.7</v>
      </c>
      <c r="N16" s="16" t="s">
        <v>14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</row>
    <row r="17" spans="1:1022" s="20" customFormat="1">
      <c r="A17" s="13"/>
      <c r="B17" s="1"/>
      <c r="C17" s="1"/>
      <c r="D17" s="44"/>
      <c r="E17" s="44"/>
      <c r="F17" s="47"/>
      <c r="G17" s="1"/>
      <c r="H17" s="3"/>
      <c r="I17" s="3"/>
      <c r="J17" s="3"/>
      <c r="K17" s="3"/>
      <c r="L17" s="3"/>
      <c r="M17" s="4"/>
      <c r="N17" s="1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</row>
    <row r="18" spans="1:1022" s="20" customFormat="1" ht="16">
      <c r="A18" s="107" t="s">
        <v>15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</row>
    <row r="19" spans="1:1022" s="20" customFormat="1">
      <c r="A19" s="58">
        <v>1</v>
      </c>
      <c r="B19" s="71" t="s">
        <v>64</v>
      </c>
      <c r="C19" s="71" t="s">
        <v>75</v>
      </c>
      <c r="D19" s="63">
        <v>88.7</v>
      </c>
      <c r="E19" s="63" t="s">
        <v>117</v>
      </c>
      <c r="F19" s="66">
        <v>0.64319999999999999</v>
      </c>
      <c r="G19" s="22" t="str">
        <f>$G$9</f>
        <v>Москва</v>
      </c>
      <c r="H19" s="38">
        <v>135</v>
      </c>
      <c r="I19" s="101">
        <v>137.5</v>
      </c>
      <c r="J19" s="104">
        <v>137.5</v>
      </c>
      <c r="K19" s="64"/>
      <c r="L19" s="64">
        <v>135</v>
      </c>
      <c r="M19" s="65">
        <v>4341.6000000000004</v>
      </c>
      <c r="N19" s="70" t="s">
        <v>14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</row>
    <row r="20" spans="1:1022" s="20" customFormat="1">
      <c r="A20" s="77">
        <v>2</v>
      </c>
      <c r="B20" s="79" t="s">
        <v>65</v>
      </c>
      <c r="C20" s="79" t="s">
        <v>101</v>
      </c>
      <c r="D20" s="82">
        <v>88</v>
      </c>
      <c r="E20" s="82" t="s">
        <v>117</v>
      </c>
      <c r="F20" s="85">
        <v>0.64590000000000003</v>
      </c>
      <c r="G20" s="103" t="str">
        <f>$G$15</f>
        <v>Тула/Тульская область</v>
      </c>
      <c r="H20" s="102">
        <v>145</v>
      </c>
      <c r="I20" s="51">
        <v>145</v>
      </c>
      <c r="J20" s="105"/>
      <c r="K20" s="81"/>
      <c r="L20" s="81">
        <v>0</v>
      </c>
      <c r="M20" s="83">
        <v>0</v>
      </c>
      <c r="N20" s="78" t="s">
        <v>106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</row>
    <row r="21" spans="1:1022" s="20" customFormat="1">
      <c r="A21" s="77">
        <v>3</v>
      </c>
      <c r="B21" s="79" t="s">
        <v>66</v>
      </c>
      <c r="C21" s="79" t="s">
        <v>59</v>
      </c>
      <c r="D21" s="82">
        <v>88</v>
      </c>
      <c r="E21" s="82" t="s">
        <v>117</v>
      </c>
      <c r="F21" s="85">
        <v>0.64590000000000003</v>
      </c>
      <c r="G21" s="103" t="str">
        <f>$G$9</f>
        <v>Москва</v>
      </c>
      <c r="H21" s="86">
        <v>135</v>
      </c>
      <c r="I21" s="51">
        <v>140</v>
      </c>
      <c r="J21" s="93">
        <v>140</v>
      </c>
      <c r="K21" s="81"/>
      <c r="L21" s="81">
        <v>135</v>
      </c>
      <c r="M21" s="83">
        <v>4359.8</v>
      </c>
      <c r="N21" s="78" t="s">
        <v>14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</row>
    <row r="22" spans="1:1022" s="20" customFormat="1">
      <c r="A22" s="61">
        <v>1</v>
      </c>
      <c r="B22" s="17" t="str">
        <f>[1]Лист1!$D$39</f>
        <v>Гавриленко Евгений</v>
      </c>
      <c r="C22" s="17" t="s">
        <v>103</v>
      </c>
      <c r="D22" s="39">
        <v>88.2</v>
      </c>
      <c r="E22" s="39" t="s">
        <v>119</v>
      </c>
      <c r="F22" s="68">
        <v>0.64510000000000001</v>
      </c>
      <c r="G22" s="42" t="s">
        <v>76</v>
      </c>
      <c r="H22" s="40">
        <v>120</v>
      </c>
      <c r="I22" s="91">
        <v>132.5</v>
      </c>
      <c r="J22" s="106"/>
      <c r="K22" s="37"/>
      <c r="L22" s="37">
        <v>120</v>
      </c>
      <c r="M22" s="18">
        <v>3870.6</v>
      </c>
      <c r="N22" s="16" t="s">
        <v>14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</row>
    <row r="23" spans="1:1022" s="20" customFormat="1">
      <c r="A23" s="13"/>
      <c r="B23" s="1"/>
      <c r="C23" s="1"/>
      <c r="D23" s="44"/>
      <c r="E23" s="44"/>
      <c r="F23" s="47"/>
      <c r="G23" s="1"/>
      <c r="H23" s="3"/>
      <c r="I23" s="3"/>
      <c r="J23" s="3"/>
      <c r="K23" s="3"/>
      <c r="L23" s="3"/>
      <c r="M23" s="4"/>
      <c r="N23" s="1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</row>
    <row r="24" spans="1:1022" s="20" customFormat="1" ht="16">
      <c r="A24" s="107" t="s">
        <v>16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</row>
    <row r="25" spans="1:1022" s="20" customFormat="1">
      <c r="A25" s="58">
        <v>1</v>
      </c>
      <c r="B25" s="71" t="s">
        <v>28</v>
      </c>
      <c r="C25" s="71" t="s">
        <v>107</v>
      </c>
      <c r="D25" s="63">
        <v>95</v>
      </c>
      <c r="E25" s="63" t="s">
        <v>117</v>
      </c>
      <c r="F25" s="66">
        <v>0.622</v>
      </c>
      <c r="G25" s="22" t="s">
        <v>52</v>
      </c>
      <c r="H25" s="34">
        <v>185</v>
      </c>
      <c r="I25" s="41">
        <v>192.5</v>
      </c>
      <c r="J25" s="84">
        <v>200</v>
      </c>
      <c r="K25" s="64"/>
      <c r="L25" s="64">
        <v>192.5</v>
      </c>
      <c r="M25" s="65">
        <v>5986.7</v>
      </c>
      <c r="N25" s="70" t="s">
        <v>14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</row>
    <row r="26" spans="1:1022" s="20" customFormat="1">
      <c r="A26" s="61">
        <v>2</v>
      </c>
      <c r="B26" s="17" t="s">
        <v>67</v>
      </c>
      <c r="C26" s="17" t="s">
        <v>77</v>
      </c>
      <c r="D26" s="39">
        <v>94</v>
      </c>
      <c r="E26" s="39" t="s">
        <v>117</v>
      </c>
      <c r="F26" s="68">
        <v>0.625</v>
      </c>
      <c r="G26" s="42" t="str">
        <f>$G$9</f>
        <v>Москва</v>
      </c>
      <c r="H26" s="35">
        <v>140</v>
      </c>
      <c r="I26" s="76">
        <v>155</v>
      </c>
      <c r="J26" s="40">
        <v>170</v>
      </c>
      <c r="K26" s="37"/>
      <c r="L26" s="37">
        <v>170</v>
      </c>
      <c r="M26" s="18" t="s">
        <v>38</v>
      </c>
      <c r="N26" s="16" t="s">
        <v>14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</row>
    <row r="27" spans="1:1022" s="20" customFormat="1">
      <c r="A27" s="13"/>
      <c r="B27" s="1"/>
      <c r="C27" s="1"/>
      <c r="D27" s="44"/>
      <c r="E27" s="44"/>
      <c r="F27" s="47"/>
      <c r="G27" s="1"/>
      <c r="H27" s="3"/>
      <c r="I27" s="3"/>
      <c r="J27" s="3"/>
      <c r="K27" s="3"/>
      <c r="L27" s="3"/>
      <c r="M27" s="4"/>
      <c r="N27" s="1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</row>
    <row r="28" spans="1:1022" s="20" customFormat="1" ht="16">
      <c r="A28" s="107" t="s">
        <v>17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</row>
    <row r="29" spans="1:1022" s="20" customFormat="1">
      <c r="A29" s="45">
        <v>1</v>
      </c>
      <c r="B29" s="10" t="s">
        <v>68</v>
      </c>
      <c r="C29" s="10" t="s">
        <v>104</v>
      </c>
      <c r="D29" s="31">
        <v>108</v>
      </c>
      <c r="E29" s="31" t="s">
        <v>120</v>
      </c>
      <c r="F29" s="46">
        <v>0.59189999999999998</v>
      </c>
      <c r="G29" s="10" t="s">
        <v>52</v>
      </c>
      <c r="H29" s="29">
        <v>125</v>
      </c>
      <c r="I29" s="29">
        <v>130</v>
      </c>
      <c r="J29" s="29">
        <v>135</v>
      </c>
      <c r="K29" s="11"/>
      <c r="L29" s="11">
        <v>135</v>
      </c>
      <c r="M29" s="12">
        <v>3995.3</v>
      </c>
      <c r="N29" s="10" t="s">
        <v>14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</row>
    <row r="30" spans="1:1022" s="20" customFormat="1">
      <c r="A30" s="52"/>
      <c r="B30" s="23"/>
      <c r="C30" s="23"/>
      <c r="D30" s="32"/>
      <c r="E30" s="32"/>
      <c r="F30" s="50"/>
      <c r="G30" s="23"/>
      <c r="H30" s="25"/>
      <c r="I30" s="100"/>
      <c r="J30" s="100"/>
      <c r="K30" s="25"/>
      <c r="L30" s="25"/>
      <c r="M30" s="26"/>
      <c r="N30" s="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</row>
    <row r="31" spans="1:1022" s="20" customFormat="1" ht="16">
      <c r="A31" s="108" t="s">
        <v>18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</row>
    <row r="32" spans="1:1022" s="20" customFormat="1">
      <c r="A32" s="45">
        <v>1</v>
      </c>
      <c r="B32" s="10" t="s">
        <v>78</v>
      </c>
      <c r="C32" s="10" t="s">
        <v>34</v>
      </c>
      <c r="D32" s="31">
        <v>115</v>
      </c>
      <c r="E32" s="31" t="s">
        <v>117</v>
      </c>
      <c r="F32" s="46">
        <v>0.58109999999999995</v>
      </c>
      <c r="G32" s="10" t="s">
        <v>79</v>
      </c>
      <c r="H32" s="29">
        <v>190</v>
      </c>
      <c r="I32" s="29">
        <v>200</v>
      </c>
      <c r="J32" s="43">
        <v>205</v>
      </c>
      <c r="K32" s="11"/>
      <c r="L32" s="11">
        <v>200</v>
      </c>
      <c r="M32" s="12">
        <v>5811</v>
      </c>
      <c r="N32" s="10" t="s">
        <v>14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</row>
    <row r="33" spans="1:1022" s="20" customFormat="1">
      <c r="A33" s="13"/>
      <c r="B33" s="1"/>
      <c r="C33" s="1"/>
      <c r="D33" s="44"/>
      <c r="E33" s="44"/>
      <c r="F33" s="47"/>
      <c r="G33" s="1"/>
      <c r="H33" s="3"/>
      <c r="I33" s="3"/>
      <c r="J33" s="3"/>
      <c r="K33" s="3"/>
      <c r="L33" s="3"/>
      <c r="M33" s="4"/>
      <c r="N33" s="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</row>
    <row r="34" spans="1:1022" s="20" customFormat="1" ht="16">
      <c r="A34" s="107" t="s">
        <v>22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</row>
    <row r="35" spans="1:1022" s="20" customFormat="1">
      <c r="A35" s="45">
        <v>1</v>
      </c>
      <c r="B35" s="10" t="s">
        <v>69</v>
      </c>
      <c r="C35" s="10" t="s">
        <v>80</v>
      </c>
      <c r="D35" s="31">
        <v>134</v>
      </c>
      <c r="E35" s="31" t="s">
        <v>117</v>
      </c>
      <c r="F35" s="46">
        <v>0.56269999999999998</v>
      </c>
      <c r="G35" s="10" t="s">
        <v>97</v>
      </c>
      <c r="H35" s="29">
        <v>155</v>
      </c>
      <c r="I35" s="29">
        <v>165</v>
      </c>
      <c r="J35" s="29">
        <v>175</v>
      </c>
      <c r="K35" s="11"/>
      <c r="L35" s="11">
        <v>175</v>
      </c>
      <c r="M35" s="12">
        <v>4923.6000000000004</v>
      </c>
      <c r="N35" s="10" t="s">
        <v>14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</row>
    <row r="36" spans="1:1022" s="20" customFormat="1">
      <c r="A36" s="13"/>
      <c r="B36" s="1"/>
      <c r="C36" s="1"/>
      <c r="D36" s="44"/>
      <c r="E36" s="44"/>
      <c r="F36" s="47"/>
      <c r="G36" s="1"/>
      <c r="H36" s="3"/>
      <c r="I36" s="3"/>
      <c r="J36" s="3"/>
      <c r="K36" s="3"/>
      <c r="L36" s="3"/>
      <c r="M36" s="4"/>
      <c r="N36" s="1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</row>
  </sheetData>
  <mergeCells count="21"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M3:M4"/>
    <mergeCell ref="N3:N4"/>
    <mergeCell ref="E3:E4"/>
    <mergeCell ref="A34:M34"/>
    <mergeCell ref="A5:M5"/>
    <mergeCell ref="A8:M8"/>
    <mergeCell ref="A18:M18"/>
    <mergeCell ref="A24:M24"/>
    <mergeCell ref="A28:M28"/>
    <mergeCell ref="A14:M14"/>
    <mergeCell ref="A31:M31"/>
    <mergeCell ref="A11:M11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25"/>
  <sheetViews>
    <sheetView zoomScaleNormal="100" workbookViewId="0">
      <selection sqref="A1:N2"/>
    </sheetView>
  </sheetViews>
  <sheetFormatPr baseColWidth="10" defaultColWidth="8.83203125" defaultRowHeight="13"/>
  <cols>
    <col min="1" max="1" width="7.33203125" style="13" customWidth="1"/>
    <col min="2" max="2" width="28.6640625" style="1" bestFit="1" customWidth="1"/>
    <col min="3" max="3" width="28.5" style="1" customWidth="1"/>
    <col min="4" max="5" width="21.5" style="1" customWidth="1"/>
    <col min="6" max="6" width="18.1640625" style="47" customWidth="1"/>
    <col min="7" max="7" width="30.33203125" style="1" customWidth="1"/>
    <col min="8" max="10" width="5.5" style="2" customWidth="1"/>
    <col min="11" max="11" width="4.83203125" style="2" customWidth="1"/>
    <col min="12" max="12" width="11.33203125" style="2" customWidth="1"/>
    <col min="13" max="13" width="11" style="4" customWidth="1"/>
    <col min="14" max="14" width="24.33203125" style="1" customWidth="1"/>
    <col min="15" max="1025" width="9.1640625" style="5" customWidth="1"/>
  </cols>
  <sheetData>
    <row r="1" spans="1:1025" s="6" customFormat="1" ht="29" customHeight="1">
      <c r="A1" s="109" t="s">
        <v>108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025" ht="62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025" s="7" customFormat="1" ht="12.75" customHeight="1" thickBot="1">
      <c r="A3" s="110" t="s">
        <v>0</v>
      </c>
      <c r="B3" s="111" t="s">
        <v>1</v>
      </c>
      <c r="C3" s="112" t="s">
        <v>114</v>
      </c>
      <c r="D3" s="112" t="s">
        <v>2</v>
      </c>
      <c r="E3" s="127" t="s">
        <v>115</v>
      </c>
      <c r="F3" s="114" t="s">
        <v>19</v>
      </c>
      <c r="G3" s="111" t="s">
        <v>4</v>
      </c>
      <c r="H3" s="116" t="s">
        <v>27</v>
      </c>
      <c r="I3" s="116"/>
      <c r="J3" s="116"/>
      <c r="K3" s="116"/>
      <c r="L3" s="111" t="s">
        <v>24</v>
      </c>
      <c r="M3" s="114" t="s">
        <v>7</v>
      </c>
      <c r="N3" s="118" t="s">
        <v>8</v>
      </c>
    </row>
    <row r="4" spans="1:1025" ht="21" customHeight="1" thickBot="1">
      <c r="A4" s="110"/>
      <c r="B4" s="111"/>
      <c r="C4" s="112"/>
      <c r="D4" s="112"/>
      <c r="E4" s="128"/>
      <c r="F4" s="115"/>
      <c r="G4" s="112"/>
      <c r="H4" s="8">
        <v>1</v>
      </c>
      <c r="I4" s="8">
        <v>2</v>
      </c>
      <c r="J4" s="8">
        <v>3</v>
      </c>
      <c r="K4" s="8" t="s">
        <v>9</v>
      </c>
      <c r="L4" s="111"/>
      <c r="M4" s="114"/>
      <c r="N4" s="118"/>
    </row>
    <row r="5" spans="1:1025" ht="16">
      <c r="A5" s="119" t="s">
        <v>16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025" s="57" customFormat="1">
      <c r="A6" s="45">
        <v>1</v>
      </c>
      <c r="B6" s="31" t="s">
        <v>31</v>
      </c>
      <c r="C6" s="31" t="s">
        <v>99</v>
      </c>
      <c r="D6" s="31">
        <v>97</v>
      </c>
      <c r="E6" s="31" t="s">
        <v>116</v>
      </c>
      <c r="F6" s="46">
        <v>0.61629999999999996</v>
      </c>
      <c r="G6" s="31" t="s">
        <v>57</v>
      </c>
      <c r="H6" s="43">
        <v>150</v>
      </c>
      <c r="I6" s="29">
        <v>150</v>
      </c>
      <c r="J6" s="43">
        <v>175</v>
      </c>
      <c r="K6" s="11"/>
      <c r="L6" s="11">
        <v>150</v>
      </c>
      <c r="M6" s="12">
        <f>L6*F6</f>
        <v>92.444999999999993</v>
      </c>
      <c r="N6" s="31" t="s">
        <v>14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</row>
    <row r="7" spans="1:1025" s="20" customFormat="1">
      <c r="A7" s="13"/>
      <c r="B7" s="1"/>
      <c r="C7" s="1"/>
      <c r="D7" s="1"/>
      <c r="E7" s="1"/>
      <c r="F7" s="47"/>
      <c r="G7" s="1"/>
      <c r="H7" s="21"/>
      <c r="I7" s="2"/>
      <c r="J7" s="2"/>
      <c r="K7" s="2"/>
      <c r="L7" s="2"/>
      <c r="M7" s="4"/>
      <c r="N7" s="1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</row>
    <row r="8" spans="1:1025" s="20" customFormat="1" ht="16">
      <c r="A8" s="107" t="s">
        <v>17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</row>
    <row r="9" spans="1:1025" s="57" customFormat="1">
      <c r="A9" s="58">
        <v>1</v>
      </c>
      <c r="B9" s="63" t="str">
        <f>[1]Лист1!$D$18</f>
        <v>Аверкин Сергей</v>
      </c>
      <c r="C9" s="63" t="s">
        <v>81</v>
      </c>
      <c r="D9" s="63">
        <v>109.8</v>
      </c>
      <c r="E9" s="63" t="s">
        <v>117</v>
      </c>
      <c r="F9" s="66">
        <v>0.58879999999999999</v>
      </c>
      <c r="G9" s="63" t="s">
        <v>39</v>
      </c>
      <c r="H9" s="41">
        <v>230</v>
      </c>
      <c r="I9" s="38">
        <v>245</v>
      </c>
      <c r="J9" s="67"/>
      <c r="K9" s="64"/>
      <c r="L9" s="59">
        <v>245</v>
      </c>
      <c r="M9" s="65">
        <f>L9*F9</f>
        <v>144.256</v>
      </c>
      <c r="N9" s="60" t="s">
        <v>14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</row>
    <row r="10" spans="1:1025" s="57" customFormat="1">
      <c r="A10" s="61">
        <v>1</v>
      </c>
      <c r="B10" s="39" t="str">
        <f>[1]Лист1!$D$18</f>
        <v>Аверкин Сергей</v>
      </c>
      <c r="C10" s="39" t="s">
        <v>98</v>
      </c>
      <c r="D10" s="39">
        <v>109.8</v>
      </c>
      <c r="E10" s="39" t="s">
        <v>119</v>
      </c>
      <c r="F10" s="68">
        <v>0.58879999999999999</v>
      </c>
      <c r="G10" s="39" t="s">
        <v>39</v>
      </c>
      <c r="H10" s="76">
        <v>230</v>
      </c>
      <c r="I10" s="40">
        <v>245</v>
      </c>
      <c r="J10" s="69"/>
      <c r="K10" s="37"/>
      <c r="L10" s="36">
        <v>245</v>
      </c>
      <c r="M10" s="18">
        <f>L10*F10</f>
        <v>144.256</v>
      </c>
      <c r="N10" s="62" t="s">
        <v>14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56"/>
      <c r="AMK10" s="56"/>
    </row>
    <row r="11" spans="1:1025" s="20" customFormat="1">
      <c r="A11" s="13"/>
      <c r="B11" s="1"/>
      <c r="C11" s="1"/>
      <c r="D11" s="1"/>
      <c r="E11" s="1"/>
      <c r="F11" s="47"/>
      <c r="G11" s="1"/>
      <c r="H11" s="19"/>
      <c r="I11" s="19"/>
      <c r="J11" s="19"/>
      <c r="K11" s="2"/>
      <c r="L11" s="2"/>
      <c r="M11" s="4"/>
      <c r="N11" s="1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</row>
    <row r="12" spans="1:1025" s="20" customFormat="1" ht="16">
      <c r="A12" s="107" t="s">
        <v>18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</row>
    <row r="13" spans="1:1025" s="57" customFormat="1">
      <c r="A13" s="45">
        <v>1</v>
      </c>
      <c r="B13" s="31" t="str">
        <f>[1]Лист1!$D$21</f>
        <v>Воробьёв Александр</v>
      </c>
      <c r="C13" s="31" t="s">
        <v>82</v>
      </c>
      <c r="D13" s="31">
        <v>117.8</v>
      </c>
      <c r="E13" s="31" t="s">
        <v>117</v>
      </c>
      <c r="F13" s="46">
        <v>0.57750000000000001</v>
      </c>
      <c r="G13" s="31" t="str">
        <f>$G$10</f>
        <v>Тейково/Ивановская область</v>
      </c>
      <c r="H13" s="33">
        <v>260</v>
      </c>
      <c r="I13" s="33">
        <v>260</v>
      </c>
      <c r="J13" s="29">
        <v>260</v>
      </c>
      <c r="K13" s="11"/>
      <c r="L13" s="11">
        <v>260</v>
      </c>
      <c r="M13" s="12">
        <f>L13*F13</f>
        <v>150.15</v>
      </c>
      <c r="N13" s="31" t="s">
        <v>14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</row>
    <row r="14" spans="1:1025" s="20" customFormat="1">
      <c r="A14" s="13"/>
      <c r="B14" s="1"/>
      <c r="C14" s="1"/>
      <c r="D14" s="1"/>
      <c r="E14" s="1"/>
      <c r="F14" s="47"/>
      <c r="G14" s="1"/>
      <c r="H14" s="2"/>
      <c r="I14" s="2"/>
      <c r="J14" s="2"/>
      <c r="K14" s="2"/>
      <c r="L14" s="2"/>
      <c r="M14" s="4"/>
      <c r="N14" s="1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</row>
    <row r="15" spans="1:1025" s="20" customFormat="1">
      <c r="A15" s="13"/>
      <c r="B15" s="1"/>
      <c r="C15" s="1"/>
      <c r="D15" s="1"/>
      <c r="E15" s="1"/>
      <c r="F15" s="47"/>
      <c r="G15" s="1"/>
      <c r="H15" s="2"/>
      <c r="I15" s="2"/>
      <c r="J15" s="2"/>
      <c r="K15" s="2"/>
      <c r="L15" s="2"/>
      <c r="M15" s="4"/>
      <c r="N15" s="1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s="20" customFormat="1">
      <c r="A16" s="13"/>
      <c r="B16" s="1"/>
      <c r="C16" s="1"/>
      <c r="D16" s="1"/>
      <c r="E16" s="1"/>
      <c r="F16" s="47"/>
      <c r="G16" s="1"/>
      <c r="H16" s="2"/>
      <c r="I16" s="2"/>
      <c r="J16" s="2"/>
      <c r="K16" s="2"/>
      <c r="L16" s="2"/>
      <c r="M16" s="4"/>
      <c r="N16" s="1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</row>
    <row r="17" spans="1:1025" s="20" customFormat="1">
      <c r="A17" s="13"/>
      <c r="B17" s="1"/>
      <c r="C17" s="1"/>
      <c r="D17" s="1"/>
      <c r="E17" s="1"/>
      <c r="F17" s="47"/>
      <c r="G17" s="1"/>
      <c r="H17" s="2"/>
      <c r="I17" s="2"/>
      <c r="J17" s="2"/>
      <c r="K17" s="2"/>
      <c r="L17" s="2"/>
      <c r="M17" s="4"/>
      <c r="N17" s="1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</row>
    <row r="18" spans="1:1025" s="20" customFormat="1">
      <c r="A18" s="13"/>
      <c r="B18" s="1"/>
      <c r="C18" s="1"/>
      <c r="D18" s="1"/>
      <c r="E18" s="1"/>
      <c r="F18" s="47"/>
      <c r="G18" s="1"/>
      <c r="H18" s="2"/>
      <c r="I18" s="2"/>
      <c r="J18" s="2"/>
      <c r="K18" s="2"/>
      <c r="L18" s="2"/>
      <c r="M18" s="4"/>
      <c r="N18" s="1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</row>
    <row r="19" spans="1:1025" s="20" customFormat="1">
      <c r="A19" s="13"/>
      <c r="B19" s="1"/>
      <c r="C19" s="1"/>
      <c r="D19" s="1"/>
      <c r="E19" s="1"/>
      <c r="F19" s="47"/>
      <c r="G19" s="1"/>
      <c r="H19" s="2"/>
      <c r="I19" s="2"/>
      <c r="J19" s="2"/>
      <c r="K19" s="2"/>
      <c r="L19" s="2"/>
      <c r="M19" s="4"/>
      <c r="N19" s="1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 s="20" customFormat="1">
      <c r="A20" s="13"/>
      <c r="B20" s="1"/>
      <c r="C20" s="1"/>
      <c r="D20" s="1"/>
      <c r="E20" s="1"/>
      <c r="F20" s="47"/>
      <c r="G20" s="1"/>
      <c r="H20" s="2"/>
      <c r="I20" s="2"/>
      <c r="J20" s="2"/>
      <c r="K20" s="2"/>
      <c r="L20" s="2"/>
      <c r="M20" s="4"/>
      <c r="N20" s="1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</row>
    <row r="21" spans="1:1025" s="20" customFormat="1">
      <c r="A21" s="13"/>
      <c r="B21" s="1"/>
      <c r="C21" s="1"/>
      <c r="D21" s="1"/>
      <c r="E21" s="1"/>
      <c r="F21" s="47"/>
      <c r="G21" s="1"/>
      <c r="H21" s="2"/>
      <c r="I21" s="2"/>
      <c r="J21" s="2"/>
      <c r="K21" s="2"/>
      <c r="L21" s="2"/>
      <c r="M21" s="4"/>
      <c r="N21" s="1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</row>
    <row r="22" spans="1:1025" s="20" customFormat="1">
      <c r="A22" s="13"/>
      <c r="B22" s="1"/>
      <c r="C22" s="1"/>
      <c r="D22" s="1"/>
      <c r="E22" s="1"/>
      <c r="F22" s="47"/>
      <c r="G22" s="1"/>
      <c r="H22" s="2"/>
      <c r="I22" s="2"/>
      <c r="J22" s="2"/>
      <c r="K22" s="2"/>
      <c r="L22" s="2"/>
      <c r="M22" s="4"/>
      <c r="N22" s="1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</row>
    <row r="23" spans="1:1025" s="20" customFormat="1">
      <c r="A23" s="13"/>
      <c r="B23" s="1"/>
      <c r="C23" s="1"/>
      <c r="D23" s="1"/>
      <c r="E23" s="1"/>
      <c r="F23" s="47"/>
      <c r="G23" s="1"/>
      <c r="H23" s="2"/>
      <c r="I23" s="2"/>
      <c r="J23" s="2"/>
      <c r="K23" s="2"/>
      <c r="L23" s="2"/>
      <c r="M23" s="4"/>
      <c r="N23" s="1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</row>
    <row r="24" spans="1:1025" s="20" customFormat="1">
      <c r="A24" s="13"/>
      <c r="B24" s="1"/>
      <c r="C24" s="1"/>
      <c r="D24" s="1"/>
      <c r="E24" s="1"/>
      <c r="F24" s="47"/>
      <c r="G24" s="1"/>
      <c r="H24" s="2"/>
      <c r="I24" s="2"/>
      <c r="J24" s="2"/>
      <c r="K24" s="2"/>
      <c r="L24" s="2"/>
      <c r="M24" s="4"/>
      <c r="N24" s="1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</row>
    <row r="25" spans="1:1025" s="20" customFormat="1">
      <c r="A25" s="13"/>
      <c r="B25" s="1"/>
      <c r="C25" s="1"/>
      <c r="D25" s="1"/>
      <c r="E25" s="1"/>
      <c r="F25" s="47"/>
      <c r="G25" s="1"/>
      <c r="H25" s="2"/>
      <c r="I25" s="2"/>
      <c r="J25" s="2"/>
      <c r="K25" s="2"/>
      <c r="L25" s="2"/>
      <c r="M25" s="4"/>
      <c r="N25" s="1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</row>
  </sheetData>
  <mergeCells count="15">
    <mergeCell ref="A12:M12"/>
    <mergeCell ref="A5:M5"/>
    <mergeCell ref="A8:M8"/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M3:M4"/>
    <mergeCell ref="N3:N4"/>
    <mergeCell ref="E3:E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"/>
  <sheetViews>
    <sheetView zoomScaleNormal="100" workbookViewId="0">
      <selection sqref="A1:N2"/>
    </sheetView>
  </sheetViews>
  <sheetFormatPr baseColWidth="10" defaultColWidth="8.83203125" defaultRowHeight="13"/>
  <cols>
    <col min="1" max="1" width="9.1640625" customWidth="1"/>
    <col min="2" max="2" width="24.33203125" customWidth="1"/>
    <col min="3" max="3" width="31.83203125" customWidth="1"/>
    <col min="4" max="5" width="17.83203125" customWidth="1"/>
    <col min="6" max="6" width="11.5"/>
    <col min="7" max="7" width="24" customWidth="1"/>
    <col min="8" max="11" width="5.5" customWidth="1"/>
    <col min="12" max="13" width="11.5"/>
    <col min="14" max="14" width="21.6640625" customWidth="1"/>
    <col min="15" max="1025" width="11.5"/>
  </cols>
  <sheetData>
    <row r="1" spans="1:14" ht="12.75" customHeight="1" thickBot="1">
      <c r="A1" s="109" t="s">
        <v>109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87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3.75" customHeight="1" thickBot="1">
      <c r="A3" s="121" t="s">
        <v>0</v>
      </c>
      <c r="B3" s="111" t="s">
        <v>1</v>
      </c>
      <c r="C3" s="112" t="s">
        <v>114</v>
      </c>
      <c r="D3" s="112" t="s">
        <v>2</v>
      </c>
      <c r="E3" s="127" t="s">
        <v>115</v>
      </c>
      <c r="F3" s="111" t="s">
        <v>19</v>
      </c>
      <c r="G3" s="111" t="s">
        <v>4</v>
      </c>
      <c r="H3" s="116" t="s">
        <v>23</v>
      </c>
      <c r="I3" s="116"/>
      <c r="J3" s="116"/>
      <c r="K3" s="116"/>
      <c r="L3" s="111" t="s">
        <v>24</v>
      </c>
      <c r="M3" s="114" t="s">
        <v>7</v>
      </c>
      <c r="N3" s="118" t="s">
        <v>8</v>
      </c>
    </row>
    <row r="4" spans="1:14" ht="17" customHeight="1" thickBot="1">
      <c r="A4" s="121"/>
      <c r="B4" s="111"/>
      <c r="C4" s="112"/>
      <c r="D4" s="112"/>
      <c r="E4" s="128"/>
      <c r="F4" s="112"/>
      <c r="G4" s="112"/>
      <c r="H4" s="8">
        <v>1</v>
      </c>
      <c r="I4" s="8">
        <v>2</v>
      </c>
      <c r="J4" s="8">
        <v>3</v>
      </c>
      <c r="K4" s="8" t="s">
        <v>9</v>
      </c>
      <c r="L4" s="111"/>
      <c r="M4" s="114"/>
      <c r="N4" s="118"/>
    </row>
    <row r="5" spans="1:14" ht="16">
      <c r="A5" s="119" t="s">
        <v>94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"/>
    </row>
    <row r="6" spans="1:14">
      <c r="A6" s="15" t="s">
        <v>13</v>
      </c>
      <c r="B6" s="10" t="s">
        <v>95</v>
      </c>
      <c r="C6" s="10" t="s">
        <v>96</v>
      </c>
      <c r="D6" s="31">
        <v>136</v>
      </c>
      <c r="E6" s="31" t="s">
        <v>121</v>
      </c>
      <c r="F6" s="46">
        <v>0.56130000000000002</v>
      </c>
      <c r="G6" s="10" t="s">
        <v>97</v>
      </c>
      <c r="H6" s="29">
        <v>230</v>
      </c>
      <c r="I6" s="33">
        <v>250</v>
      </c>
      <c r="J6" s="55"/>
      <c r="K6" s="11"/>
      <c r="L6" s="11">
        <v>230</v>
      </c>
      <c r="M6" s="12">
        <f>L6*F6</f>
        <v>129.09900000000002</v>
      </c>
      <c r="N6" s="10" t="s">
        <v>14</v>
      </c>
    </row>
  </sheetData>
  <mergeCells count="13">
    <mergeCell ref="A5:M5"/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M3:M4"/>
    <mergeCell ref="N3:N4"/>
    <mergeCell ref="E3:E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15"/>
  <sheetViews>
    <sheetView tabSelected="1" zoomScaleNormal="100" workbookViewId="0">
      <selection sqref="A1:P2"/>
    </sheetView>
  </sheetViews>
  <sheetFormatPr baseColWidth="10" defaultColWidth="8.83203125" defaultRowHeight="13"/>
  <cols>
    <col min="1" max="1" width="7.33203125" style="1" customWidth="1"/>
    <col min="2" max="2" width="31.5" style="1" bestFit="1" customWidth="1"/>
    <col min="3" max="3" width="32.1640625" style="1" bestFit="1" customWidth="1"/>
    <col min="4" max="5" width="16" style="44" customWidth="1"/>
    <col min="6" max="6" width="20.6640625" style="47" customWidth="1"/>
    <col min="7" max="7" width="34.83203125" style="1" customWidth="1"/>
    <col min="8" max="11" width="5.5" style="2" customWidth="1"/>
    <col min="12" max="12" width="8.83203125" style="2" customWidth="1"/>
    <col min="13" max="13" width="14.83203125" style="13" customWidth="1"/>
    <col min="14" max="14" width="7.83203125" style="2" customWidth="1"/>
    <col min="15" max="15" width="10.6640625" style="4" customWidth="1"/>
    <col min="16" max="16" width="23.6640625" style="1" bestFit="1" customWidth="1"/>
    <col min="17" max="1025" width="9.1640625" style="5" customWidth="1"/>
  </cols>
  <sheetData>
    <row r="1" spans="1:16" s="6" customFormat="1" ht="29" customHeight="1">
      <c r="A1" s="109" t="s">
        <v>29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62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s="7" customFormat="1" ht="12.75" customHeight="1" thickBot="1">
      <c r="A3" s="121" t="s">
        <v>0</v>
      </c>
      <c r="B3" s="111" t="s">
        <v>1</v>
      </c>
      <c r="C3" s="112" t="s">
        <v>114</v>
      </c>
      <c r="D3" s="113" t="s">
        <v>2</v>
      </c>
      <c r="E3" s="125" t="s">
        <v>115</v>
      </c>
      <c r="F3" s="114" t="s">
        <v>3</v>
      </c>
      <c r="G3" s="111" t="s">
        <v>4</v>
      </c>
      <c r="H3" s="116" t="s">
        <v>25</v>
      </c>
      <c r="I3" s="116"/>
      <c r="J3" s="116"/>
      <c r="K3" s="116"/>
      <c r="L3" s="116" t="s">
        <v>26</v>
      </c>
      <c r="M3" s="116"/>
      <c r="N3" s="111" t="s">
        <v>6</v>
      </c>
      <c r="O3" s="114" t="s">
        <v>7</v>
      </c>
      <c r="P3" s="118" t="s">
        <v>8</v>
      </c>
    </row>
    <row r="4" spans="1:16" ht="21" customHeight="1" thickBot="1">
      <c r="A4" s="121"/>
      <c r="B4" s="111"/>
      <c r="C4" s="112"/>
      <c r="D4" s="113"/>
      <c r="E4" s="126"/>
      <c r="F4" s="115"/>
      <c r="G4" s="112"/>
      <c r="H4" s="8">
        <v>1</v>
      </c>
      <c r="I4" s="8">
        <v>2</v>
      </c>
      <c r="J4" s="8">
        <v>3</v>
      </c>
      <c r="K4" s="8" t="s">
        <v>9</v>
      </c>
      <c r="L4" s="8" t="s">
        <v>10</v>
      </c>
      <c r="M4" s="14" t="s">
        <v>11</v>
      </c>
      <c r="N4" s="111"/>
      <c r="O4" s="114"/>
      <c r="P4" s="118"/>
    </row>
    <row r="5" spans="1:16" ht="16">
      <c r="A5" s="122" t="s">
        <v>12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6">
      <c r="A6" s="15" t="s">
        <v>13</v>
      </c>
      <c r="B6" s="10" t="s">
        <v>32</v>
      </c>
      <c r="C6" s="10" t="s">
        <v>88</v>
      </c>
      <c r="D6" s="31">
        <v>73</v>
      </c>
      <c r="E6" s="31" t="s">
        <v>117</v>
      </c>
      <c r="F6" s="46">
        <v>0.96719999999999995</v>
      </c>
      <c r="G6" s="10" t="s">
        <v>97</v>
      </c>
      <c r="H6" s="29">
        <v>117.5</v>
      </c>
      <c r="I6" s="29">
        <v>127.5</v>
      </c>
      <c r="J6" s="30"/>
      <c r="K6" s="11"/>
      <c r="L6" s="11">
        <v>100</v>
      </c>
      <c r="M6" s="45">
        <v>7</v>
      </c>
      <c r="N6" s="11">
        <v>134.5</v>
      </c>
      <c r="O6" s="12">
        <f>I6*F6*50+L6*M6*F6*1.1</f>
        <v>6910.6439999999993</v>
      </c>
      <c r="P6" s="10" t="s">
        <v>14</v>
      </c>
    </row>
    <row r="8" spans="1:16" ht="16">
      <c r="A8" s="107" t="s">
        <v>12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6">
      <c r="A9" s="9" t="s">
        <v>13</v>
      </c>
      <c r="B9" s="10" t="s">
        <v>83</v>
      </c>
      <c r="C9" s="10" t="s">
        <v>90</v>
      </c>
      <c r="D9" s="31">
        <v>74</v>
      </c>
      <c r="E9" s="31" t="s">
        <v>118</v>
      </c>
      <c r="F9" s="46">
        <v>0.71930000000000005</v>
      </c>
      <c r="G9" s="10" t="s">
        <v>56</v>
      </c>
      <c r="H9" s="29">
        <v>120</v>
      </c>
      <c r="I9" s="29">
        <v>132.5</v>
      </c>
      <c r="J9" s="29">
        <v>137.5</v>
      </c>
      <c r="K9" s="11"/>
      <c r="L9" s="11">
        <v>120</v>
      </c>
      <c r="M9" s="45">
        <v>14</v>
      </c>
      <c r="N9" s="11">
        <v>151.5</v>
      </c>
      <c r="O9" s="12">
        <f>J9*F9*50+L9*M9*F9*1.1</f>
        <v>6274.4539000000004</v>
      </c>
      <c r="P9" s="10" t="s">
        <v>91</v>
      </c>
    </row>
    <row r="10" spans="1:16">
      <c r="A10" s="2"/>
      <c r="H10" s="19"/>
      <c r="I10" s="19"/>
      <c r="J10" s="19"/>
    </row>
    <row r="11" spans="1:16" ht="16">
      <c r="A11" s="107" t="s">
        <v>15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6">
      <c r="A12" s="15" t="s">
        <v>13</v>
      </c>
      <c r="B12" s="10" t="s">
        <v>84</v>
      </c>
      <c r="C12" s="10" t="s">
        <v>87</v>
      </c>
      <c r="D12" s="31">
        <v>83.7</v>
      </c>
      <c r="E12" s="31" t="s">
        <v>118</v>
      </c>
      <c r="F12" s="46">
        <v>0.66420000000000001</v>
      </c>
      <c r="G12" s="10" t="str">
        <f>$G$9</f>
        <v>Подольск/Московская область</v>
      </c>
      <c r="H12" s="29">
        <v>120</v>
      </c>
      <c r="I12" s="29">
        <v>135</v>
      </c>
      <c r="J12" s="29">
        <v>145</v>
      </c>
      <c r="K12" s="11"/>
      <c r="L12" s="11">
        <v>135</v>
      </c>
      <c r="M12" s="45">
        <v>5</v>
      </c>
      <c r="N12" s="11">
        <v>149</v>
      </c>
      <c r="O12" s="12">
        <f>J12*F12*50+L12*M12*F12*1.15</f>
        <v>5331.0352499999999</v>
      </c>
      <c r="P12" s="10" t="s">
        <v>91</v>
      </c>
    </row>
    <row r="14" spans="1:16" ht="16">
      <c r="A14" s="107" t="s">
        <v>17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16">
      <c r="A15" s="15" t="s">
        <v>13</v>
      </c>
      <c r="B15" s="10" t="s">
        <v>36</v>
      </c>
      <c r="C15" s="10" t="s">
        <v>89</v>
      </c>
      <c r="D15" s="31">
        <v>105.4</v>
      </c>
      <c r="E15" s="31" t="s">
        <v>117</v>
      </c>
      <c r="F15" s="46">
        <v>0.5968</v>
      </c>
      <c r="G15" s="10" t="str">
        <f>$G$9</f>
        <v>Подольск/Московская область</v>
      </c>
      <c r="H15" s="29">
        <v>232.5</v>
      </c>
      <c r="I15" s="29">
        <v>237.5</v>
      </c>
      <c r="J15" s="29">
        <v>240</v>
      </c>
      <c r="K15" s="11"/>
      <c r="L15" s="11">
        <v>165</v>
      </c>
      <c r="M15" s="45">
        <v>24</v>
      </c>
      <c r="N15" s="11">
        <v>264</v>
      </c>
      <c r="O15" s="12">
        <f>J15*F15*50+L15*M15*F15*1.25</f>
        <v>10115.76</v>
      </c>
      <c r="P15" s="10" t="s">
        <v>14</v>
      </c>
    </row>
  </sheetData>
  <mergeCells count="17">
    <mergeCell ref="E3:E4"/>
    <mergeCell ref="A8:O8"/>
    <mergeCell ref="A14:O14"/>
    <mergeCell ref="A11:O11"/>
    <mergeCell ref="A5:O5"/>
    <mergeCell ref="A1:P2"/>
    <mergeCell ref="A3:A4"/>
    <mergeCell ref="B3:B4"/>
    <mergeCell ref="C3:C4"/>
    <mergeCell ref="D3:D4"/>
    <mergeCell ref="F3:F4"/>
    <mergeCell ref="G3:G4"/>
    <mergeCell ref="H3:K3"/>
    <mergeCell ref="L3:M3"/>
    <mergeCell ref="N3:N4"/>
    <mergeCell ref="O3:O4"/>
    <mergeCell ref="P3:P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ФЖД ЖД Любители</vt:lpstr>
      <vt:lpstr>ФЖД Жим на максимум</vt:lpstr>
      <vt:lpstr>ФЖД Софт Однопетельная на макс.</vt:lpstr>
      <vt:lpstr>ФЖД Софт Многопетельная макс.</vt:lpstr>
      <vt:lpstr>ФЖД Тяговое двоеборье</vt:lpstr>
      <vt:lpstr>'ФЖД ЖД Любители'!_ФильтрБазыДанных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dc:description/>
  <cp:lastModifiedBy>Екатерина Шевелева</cp:lastModifiedBy>
  <cp:revision>6</cp:revision>
  <dcterms:created xsi:type="dcterms:W3CDTF">2002-06-16T13:36:44Z</dcterms:created>
  <dcterms:modified xsi:type="dcterms:W3CDTF">2021-03-05T18:33:30Z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