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Июль/"/>
    </mc:Choice>
  </mc:AlternateContent>
  <xr:revisionPtr revIDLastSave="0" documentId="13_ncr:1_{A3ACEEBA-9A9F-4547-B5B8-A98018003F74}" xr6:coauthVersionLast="45" xr6:coauthVersionMax="45" xr10:uidLastSave="{00000000-0000-0000-0000-000000000000}"/>
  <bookViews>
    <workbookView xWindow="220" yWindow="460" windowWidth="28320" windowHeight="15920" firstSheet="1" activeTab="6" xr2:uid="{00000000-000D-0000-FFFF-FFFF00000000}"/>
  </bookViews>
  <sheets>
    <sheet name="IPL Двоеборье без экип" sheetId="11" r:id="rId1"/>
    <sheet name="IPL Жим без экипировки" sheetId="5" r:id="rId2"/>
    <sheet name="WRPF Военный жим" sheetId="25" r:id="rId3"/>
    <sheet name="СПР Жим СФО" sheetId="26" r:id="rId4"/>
    <sheet name="IPL Тяга без экипировки" sheetId="8" r:id="rId5"/>
    <sheet name="WRPF Строгий подъем на бицепс" sheetId="29" r:id="rId6"/>
    <sheet name="WRPF Экстремальный бицепс" sheetId="34" r:id="rId7"/>
  </sheets>
  <definedNames>
    <definedName name="_FilterDatabase" localSheetId="1" hidden="1">'IPL Жим без экипировки'!$A$1:$K$3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34" l="1"/>
  <c r="M15" i="34"/>
  <c r="M10" i="34"/>
  <c r="M11" i="34"/>
  <c r="M12" i="34"/>
  <c r="M9" i="34"/>
  <c r="M6" i="34"/>
  <c r="L29" i="29" l="1"/>
  <c r="K29" i="29"/>
  <c r="L28" i="29"/>
  <c r="K28" i="29"/>
  <c r="L25" i="29"/>
  <c r="K25" i="29"/>
  <c r="L22" i="29"/>
  <c r="K22" i="29"/>
  <c r="L21" i="29"/>
  <c r="K21" i="29"/>
  <c r="L20" i="29"/>
  <c r="K20" i="29"/>
  <c r="L19" i="29"/>
  <c r="K19" i="29"/>
  <c r="L16" i="29"/>
  <c r="K16" i="29"/>
  <c r="L13" i="29"/>
  <c r="K13" i="29"/>
  <c r="L10" i="29"/>
  <c r="K10" i="29"/>
  <c r="L9" i="29"/>
  <c r="K9" i="29"/>
  <c r="L6" i="29"/>
  <c r="K6" i="29"/>
  <c r="L6" i="26"/>
  <c r="K6" i="26"/>
  <c r="L9" i="25"/>
  <c r="K9" i="25"/>
  <c r="L6" i="25"/>
  <c r="K6" i="25"/>
  <c r="P6" i="11"/>
  <c r="O6" i="11"/>
  <c r="L18" i="8"/>
  <c r="K18" i="8"/>
  <c r="L15" i="8"/>
  <c r="K15" i="8"/>
  <c r="L12" i="8"/>
  <c r="K12" i="8"/>
  <c r="L9" i="8"/>
  <c r="K9" i="8"/>
  <c r="L6" i="8"/>
  <c r="K6" i="8"/>
  <c r="L26" i="5"/>
  <c r="K26" i="5"/>
  <c r="L23" i="5"/>
  <c r="K23" i="5"/>
  <c r="L20" i="5"/>
  <c r="K20" i="5"/>
  <c r="L19" i="5"/>
  <c r="K19" i="5"/>
  <c r="L16" i="5"/>
  <c r="K16" i="5"/>
  <c r="L13" i="5"/>
  <c r="K13" i="5"/>
  <c r="L12" i="5"/>
  <c r="K12" i="5"/>
  <c r="L9" i="5"/>
  <c r="K9" i="5"/>
  <c r="L6" i="5"/>
  <c r="K6" i="5"/>
</calcChain>
</file>

<file path=xl/sharedStrings.xml><?xml version="1.0" encoding="utf-8"?>
<sst xmlns="http://schemas.openxmlformats.org/spreadsheetml/2006/main" count="434" uniqueCount="193">
  <si>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</si>
  <si>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</si>
  <si>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</si>
  <si>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</si>
  <si>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</si>
  <si>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</si>
  <si>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</si>
  <si>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</si>
  <si>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56</t>
  </si>
  <si>
    <t>56,00</t>
  </si>
  <si>
    <t>50,0</t>
  </si>
  <si>
    <t>52,5</t>
  </si>
  <si>
    <t>55,0</t>
  </si>
  <si>
    <t xml:space="preserve">Ибрагимова Алия </t>
  </si>
  <si>
    <t>ВЕСОВАЯ КАТЕГОРИЯ   60</t>
  </si>
  <si>
    <t>Юноши 15-19 (29.12.2008)/15</t>
  </si>
  <si>
    <t>60,00</t>
  </si>
  <si>
    <t>97,5</t>
  </si>
  <si>
    <t>100,0</t>
  </si>
  <si>
    <t>105,0</t>
  </si>
  <si>
    <t xml:space="preserve">Федоров Петр </t>
  </si>
  <si>
    <t>ВЕСОВАЯ КАТЕГОРИЯ   67.5</t>
  </si>
  <si>
    <t>Юноши 15-19 (10.03.2007)/17</t>
  </si>
  <si>
    <t>66,30</t>
  </si>
  <si>
    <t>95,0</t>
  </si>
  <si>
    <t>Открытая (05.06.1985)/39</t>
  </si>
  <si>
    <t>67,00</t>
  </si>
  <si>
    <t>90,0</t>
  </si>
  <si>
    <t>ВЕСОВАЯ КАТЕГОРИЯ   75</t>
  </si>
  <si>
    <t>Открытая (07.01.1997)/27</t>
  </si>
  <si>
    <t>75,00</t>
  </si>
  <si>
    <t>75,0</t>
  </si>
  <si>
    <t>77,5</t>
  </si>
  <si>
    <t>80,0</t>
  </si>
  <si>
    <t>ВЕСОВАЯ КАТЕГОРИЯ   82.5</t>
  </si>
  <si>
    <t>Юноши 15-19 (02.03.2007)/17</t>
  </si>
  <si>
    <t>78,50</t>
  </si>
  <si>
    <t>107,5</t>
  </si>
  <si>
    <t>110,0</t>
  </si>
  <si>
    <t>Открытая (02.07.2000)/24</t>
  </si>
  <si>
    <t>82,50</t>
  </si>
  <si>
    <t>117,5</t>
  </si>
  <si>
    <t>125,0</t>
  </si>
  <si>
    <t>ВЕСОВАЯ КАТЕГОРИЯ   100</t>
  </si>
  <si>
    <t>100,00</t>
  </si>
  <si>
    <t>135,0</t>
  </si>
  <si>
    <t>140,0</t>
  </si>
  <si>
    <t>145,0</t>
  </si>
  <si>
    <t>ВЕСОВАЯ КАТЕГОРИЯ   110</t>
  </si>
  <si>
    <t>Открытая (30.08.1994)/29</t>
  </si>
  <si>
    <t>101,90</t>
  </si>
  <si>
    <t>220,0</t>
  </si>
  <si>
    <t>235,0</t>
  </si>
  <si>
    <t>Результат</t>
  </si>
  <si>
    <t>1</t>
  </si>
  <si>
    <t>Ханьярова Лира</t>
  </si>
  <si>
    <t>Файрузов Роман</t>
  </si>
  <si>
    <t>Минигулов Данила</t>
  </si>
  <si>
    <t>Ефимов Дмитрий</t>
  </si>
  <si>
    <t>Феоктистов Юрий</t>
  </si>
  <si>
    <t>Колесов Даниил</t>
  </si>
  <si>
    <t>Сукбаев Динар</t>
  </si>
  <si>
    <t>Проданов Вадим</t>
  </si>
  <si>
    <t>Нарышкин Алексей</t>
  </si>
  <si>
    <t>-</t>
  </si>
  <si>
    <t>Становая тяга</t>
  </si>
  <si>
    <t>112,5</t>
  </si>
  <si>
    <t>Девушки 15-19 (08.06.2010)/14</t>
  </si>
  <si>
    <t>62,00</t>
  </si>
  <si>
    <t xml:space="preserve">Христолюбова Евгения </t>
  </si>
  <si>
    <t>160,0</t>
  </si>
  <si>
    <t>170,0</t>
  </si>
  <si>
    <t>180,0</t>
  </si>
  <si>
    <t>ВЕСОВАЯ КАТЕГОРИЯ   140</t>
  </si>
  <si>
    <t>139,00</t>
  </si>
  <si>
    <t>280,0</t>
  </si>
  <si>
    <t>290,0</t>
  </si>
  <si>
    <t>295,0</t>
  </si>
  <si>
    <t>Давлетова Аделия</t>
  </si>
  <si>
    <t>Семенова Людмила</t>
  </si>
  <si>
    <t>Баимов Аяз</t>
  </si>
  <si>
    <t>Юноши 15-19 (10.05.2008)/16</t>
  </si>
  <si>
    <t>62,80</t>
  </si>
  <si>
    <t>85,0</t>
  </si>
  <si>
    <t>155,0</t>
  </si>
  <si>
    <t>Шестопалов Артем</t>
  </si>
  <si>
    <t>Gloss</t>
  </si>
  <si>
    <t>ВЕСОВАЯ КАТЕГОРИЯ   90</t>
  </si>
  <si>
    <t>Открытая (01.08.1996)/27</t>
  </si>
  <si>
    <t>82,60</t>
  </si>
  <si>
    <t>Илюхин Илья</t>
  </si>
  <si>
    <t xml:space="preserve">Яковлев Максим </t>
  </si>
  <si>
    <t>20,0</t>
  </si>
  <si>
    <t>Юноши 14-16 (08.01.2008)/16</t>
  </si>
  <si>
    <t>59,90</t>
  </si>
  <si>
    <t>65,0</t>
  </si>
  <si>
    <t>87,5</t>
  </si>
  <si>
    <t xml:space="preserve">Ширков Сергей </t>
  </si>
  <si>
    <t>Мастера 40-49 (03.04.1979)/45</t>
  </si>
  <si>
    <t>165,0</t>
  </si>
  <si>
    <t>Макеев Антон</t>
  </si>
  <si>
    <t>64,90</t>
  </si>
  <si>
    <t>72,5</t>
  </si>
  <si>
    <t xml:space="preserve">Миниахметов Расим </t>
  </si>
  <si>
    <t>Клоков Александр</t>
  </si>
  <si>
    <t>77,65</t>
  </si>
  <si>
    <t>15,0</t>
  </si>
  <si>
    <t>22,5</t>
  </si>
  <si>
    <t>55,75</t>
  </si>
  <si>
    <t>37,5</t>
  </si>
  <si>
    <t>42,5</t>
  </si>
  <si>
    <t>45,0</t>
  </si>
  <si>
    <t>54,30</t>
  </si>
  <si>
    <t>59,00</t>
  </si>
  <si>
    <t>35,0</t>
  </si>
  <si>
    <t>47,5</t>
  </si>
  <si>
    <t>68,60</t>
  </si>
  <si>
    <t>40,0</t>
  </si>
  <si>
    <t>57,5</t>
  </si>
  <si>
    <t>72,70</t>
  </si>
  <si>
    <t>Открытая (01.09.1992)/31</t>
  </si>
  <si>
    <t>74,00</t>
  </si>
  <si>
    <t>60,0</t>
  </si>
  <si>
    <t>Открытая (09.06.1989)/35</t>
  </si>
  <si>
    <t>68,25</t>
  </si>
  <si>
    <t>Открытая (28.06.1997)/27</t>
  </si>
  <si>
    <t>79,95</t>
  </si>
  <si>
    <t>88,00</t>
  </si>
  <si>
    <t>67,5</t>
  </si>
  <si>
    <t>70,0</t>
  </si>
  <si>
    <t>Десяткина Гульнара</t>
  </si>
  <si>
    <t>Андреев Артём</t>
  </si>
  <si>
    <t>2</t>
  </si>
  <si>
    <t>Маслов Артемий</t>
  </si>
  <si>
    <t>Чернышков Ярослав</t>
  </si>
  <si>
    <t>Бухараев Данис</t>
  </si>
  <si>
    <t>Овсепьян Роман</t>
  </si>
  <si>
    <t>Хасанов Эльдар</t>
  </si>
  <si>
    <t>Шайхисламов Денис</t>
  </si>
  <si>
    <t>Руднев Владимир</t>
  </si>
  <si>
    <t>Павлов Вадим</t>
  </si>
  <si>
    <t>Ващенко Андрей</t>
  </si>
  <si>
    <t>Шаихов Халил</t>
  </si>
  <si>
    <t>Хозяинов Максим</t>
  </si>
  <si>
    <t>Аминов Руслан</t>
  </si>
  <si>
    <t>ВЕСОВАЯ КАТЕГОРИЯ  90</t>
  </si>
  <si>
    <t>Сувернев Игорь</t>
  </si>
  <si>
    <t xml:space="preserve">Кузнецов Юрий </t>
  </si>
  <si>
    <t>Открытый клубный турнир «Твой выбор»
IPL Силовое двоеборье без экипировки
Салават/Республика Башкортостан, 13 июля 2024 года</t>
  </si>
  <si>
    <t>Открытый клубный турнир «Твой выбор»
IPL Жим лежа без экипировки
Салават/Республика Башкортостан, 13 июля 2024 года</t>
  </si>
  <si>
    <t>Открытый клубный турнир «Твой выбор»
WRPF Военный жим лежа
Салават/Республика Башкортостан, 13 июля 2024 года</t>
  </si>
  <si>
    <t>Открытый клубный турнир «Твой выбор»
СПР Жим лежа среди спортсменов с физическими особенностями
Салават/Республика Башкортостан, 13 июля 2024 года</t>
  </si>
  <si>
    <t>Открытый клубный турнир «Твой выбор»
IPL Становая тяга без экипировки
Салават/Республика Башкортостан, 13 июля 2024 года</t>
  </si>
  <si>
    <t>Открытый клубный турнир «Твой выбор»
WRPF Строгий подъем штанги на бицепс
Салават/Республика Башкортостан, 13 июля 2024 года</t>
  </si>
  <si>
    <t>Мастера 40-44 (28.07.1980)/43</t>
  </si>
  <si>
    <t>Мастера 45-49 (08.04.1978)/46</t>
  </si>
  <si>
    <t>Юноши 13-19 (26.03.2005)/19</t>
  </si>
  <si>
    <t>Мастера 60-64 (22.08.1962)/61</t>
  </si>
  <si>
    <t>Мастера 45-49 (03.04.1979)/45</t>
  </si>
  <si>
    <t>Мастера 50-59 (09.01.1970)/54</t>
  </si>
  <si>
    <t>Юноши 13-19 (07.04.2007)/17</t>
  </si>
  <si>
    <t>Юноши 13-19 (18.04.2007)/17</t>
  </si>
  <si>
    <t>Юноши 13-19 (08.01.2008)/16</t>
  </si>
  <si>
    <t>Юноши 13-19 (10.03.2007)/17</t>
  </si>
  <si>
    <t>Юноши 13-19 (28.09.2007)/16</t>
  </si>
  <si>
    <t>Юноши 13-19 (07.12.2006)/17</t>
  </si>
  <si>
    <t>Юноши 13-19 (30.08.2006)/17</t>
  </si>
  <si>
    <t>Открытая (12.03.2000)/24</t>
  </si>
  <si>
    <t>Открытая (25.11.1985)/39</t>
  </si>
  <si>
    <t>Юноши 13-19 (25.04.2006)/18</t>
  </si>
  <si>
    <t>Юниоры (27.12.2001)/23</t>
  </si>
  <si>
    <t>Мастера 40-49 (19.07.1980)/44</t>
  </si>
  <si>
    <t>Юноши 13-19 (26.10.2005)/19</t>
  </si>
  <si>
    <t>Клубный турнир «Твой выбор»
WRPF Экстремальный подъем на бицепс
Салават/Республика Башкортостан, 13 июля 2024 года</t>
  </si>
  <si>
    <t>жим</t>
  </si>
  <si>
    <t>№</t>
  </si>
  <si>
    <t>Республика Башкортостан, Белебей</t>
  </si>
  <si>
    <t>Республика Башкортостан, Уфа</t>
  </si>
  <si>
    <t>Республика Башкортостан, Ишимбай</t>
  </si>
  <si>
    <t>Республика Башкортостан, Салават</t>
  </si>
  <si>
    <t>Республика Башкортостан, Кумертау</t>
  </si>
  <si>
    <t>Оренбургская область, Оренбург</t>
  </si>
  <si>
    <t>Республика Башкортостан, Стерлитамак</t>
  </si>
  <si>
    <t>Омская область, Омск</t>
  </si>
  <si>
    <t xml:space="preserve">
Дата рождения/Возраст</t>
  </si>
  <si>
    <t>Возрастная группа</t>
  </si>
  <si>
    <t>O</t>
  </si>
  <si>
    <t>T</t>
  </si>
  <si>
    <t>M1</t>
  </si>
  <si>
    <t>M2</t>
  </si>
  <si>
    <t>T1</t>
  </si>
  <si>
    <t>M5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</si>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</sst>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11"/>
      <color theme="1"/>
      <name val="Arial Cyr"/>
      <charset val="204"/>
    </font>
    <font>
      <b/>
      <sz val="10"/>
      <color theme="1"/>
      <name val="Arial Cyr"/>
      <charset val="204"/>
    </font>
    <font>
      <b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164" fontId="8" fillId="0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38.6640625" style="5" customWidth="1"/>
    <col min="7" max="7" width="5.5" style="23" customWidth="1"/>
    <col min="8" max="9" width="4.5" style="23" customWidth="1"/>
    <col min="10" max="10" width="4.83203125" style="23" customWidth="1"/>
    <col min="11" max="13" width="5.5" style="23" customWidth="1"/>
    <col min="14" max="14" width="4.83203125" style="23" customWidth="1"/>
    <col min="15" max="15" width="7.83203125" style="6" bestFit="1" customWidth="1"/>
    <col min="16" max="16" width="8.5" style="6" bestFit="1" customWidth="1"/>
    <col min="17" max="17" width="21.5" style="5" bestFit="1" customWidth="1"/>
    <col min="18" max="16384" width="9.1640625" style="3"/>
  </cols>
  <sheetData>
    <row r="1" spans="1:17" s="2" customFormat="1" ht="29" customHeight="1">
      <c r="A1" s="100" t="s">
        <v>148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</row>
    <row r="2" spans="1:17" s="2" customFormat="1" ht="62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17" s="1" customFormat="1" ht="12.75" customHeight="1">
      <c r="A3" s="108" t="s">
        <v>175</v>
      </c>
      <c r="B3" s="115" t="s">
        <v>0</v>
      </c>
      <c r="C3" s="110" t="s">
        <v>184</v>
      </c>
      <c r="D3" s="110" t="s">
        <v>6</v>
      </c>
      <c r="E3" s="112" t="s">
        <v>185</v>
      </c>
      <c r="F3" s="114" t="s">
        <v>5</v>
      </c>
      <c r="G3" s="114" t="s">
        <v>7</v>
      </c>
      <c r="H3" s="114"/>
      <c r="I3" s="114"/>
      <c r="J3" s="114"/>
      <c r="K3" s="114" t="s">
        <v>65</v>
      </c>
      <c r="L3" s="114"/>
      <c r="M3" s="114"/>
      <c r="N3" s="114"/>
      <c r="O3" s="112" t="s">
        <v>1</v>
      </c>
      <c r="P3" s="112" t="s">
        <v>3</v>
      </c>
      <c r="Q3" s="117" t="s">
        <v>2</v>
      </c>
    </row>
    <row r="4" spans="1:17" s="1" customFormat="1" ht="21" customHeight="1" thickBot="1">
      <c r="A4" s="109"/>
      <c r="B4" s="116"/>
      <c r="C4" s="111"/>
      <c r="D4" s="111"/>
      <c r="E4" s="113"/>
      <c r="F4" s="11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113"/>
      <c r="P4" s="113"/>
      <c r="Q4" s="118"/>
    </row>
    <row r="5" spans="1:17" ht="16">
      <c r="A5" s="98" t="s">
        <v>21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7">
      <c r="A6" s="25" t="s">
        <v>54</v>
      </c>
      <c r="B6" s="7" t="s">
        <v>85</v>
      </c>
      <c r="C6" s="7" t="s">
        <v>81</v>
      </c>
      <c r="D6" s="7" t="s">
        <v>82</v>
      </c>
      <c r="E6" s="8" t="s">
        <v>187</v>
      </c>
      <c r="F6" s="7" t="s">
        <v>176</v>
      </c>
      <c r="G6" s="32" t="s">
        <v>83</v>
      </c>
      <c r="H6" s="26" t="s">
        <v>27</v>
      </c>
      <c r="I6" s="26" t="s">
        <v>24</v>
      </c>
      <c r="J6" s="25"/>
      <c r="K6" s="26" t="s">
        <v>84</v>
      </c>
      <c r="L6" s="32" t="s">
        <v>70</v>
      </c>
      <c r="M6" s="26" t="s">
        <v>70</v>
      </c>
      <c r="N6" s="25"/>
      <c r="O6" s="9" t="str">
        <f>"255,0"</f>
        <v>255,0</v>
      </c>
      <c r="P6" s="9" t="str">
        <f>"208,8195"</f>
        <v>208,8195</v>
      </c>
      <c r="Q6" s="7" t="s">
        <v>20</v>
      </c>
    </row>
    <row r="9" spans="1:17" ht="16">
      <c r="F9" s="17"/>
      <c r="G9" s="5"/>
    </row>
    <row r="10" spans="1:17" ht="16">
      <c r="F10" s="17"/>
      <c r="G10" s="5"/>
    </row>
    <row r="11" spans="1:17" ht="16">
      <c r="F11" s="17"/>
      <c r="G11" s="5"/>
    </row>
    <row r="12" spans="1:17" ht="16">
      <c r="F12" s="17"/>
      <c r="G12" s="5"/>
    </row>
    <row r="13" spans="1:17" ht="16">
      <c r="F13" s="17"/>
      <c r="G13" s="5"/>
    </row>
    <row r="14" spans="1:17" ht="16">
      <c r="F14" s="17"/>
      <c r="G14" s="5"/>
    </row>
    <row r="15" spans="1:17" ht="16">
      <c r="F15" s="17"/>
      <c r="G15" s="5"/>
    </row>
    <row r="16" spans="1:17">
      <c r="G16" s="5"/>
    </row>
    <row r="17" spans="3:7" ht="18">
      <c r="C17" s="18"/>
      <c r="D17" s="18"/>
      <c r="E17" s="5"/>
      <c r="F17" s="16"/>
      <c r="G17" s="5"/>
    </row>
    <row r="18" spans="3:7" ht="16">
      <c r="C18" s="19"/>
      <c r="D18" s="19"/>
      <c r="E18" s="5"/>
      <c r="F18" s="16"/>
      <c r="G18" s="5"/>
    </row>
    <row r="19" spans="3:7" ht="14">
      <c r="C19" s="20"/>
      <c r="D19" s="21"/>
      <c r="E19" s="5"/>
      <c r="F19" s="16"/>
      <c r="G19" s="5"/>
    </row>
    <row r="20" spans="3:7" ht="14">
      <c r="C20" s="1"/>
      <c r="D20" s="1"/>
      <c r="E20" s="1"/>
      <c r="F20" s="40"/>
      <c r="G20" s="1"/>
    </row>
    <row r="21" spans="3:7">
      <c r="E21" s="23"/>
      <c r="F21" s="24"/>
      <c r="G21" s="22"/>
    </row>
    <row r="22" spans="3:7">
      <c r="E22" s="5"/>
      <c r="F22" s="16"/>
      <c r="G22" s="5"/>
    </row>
    <row r="23" spans="3:7" ht="14">
      <c r="C23" s="20"/>
      <c r="D23" s="21"/>
      <c r="E23" s="5"/>
      <c r="F23" s="16"/>
      <c r="G23" s="5"/>
    </row>
    <row r="24" spans="3:7" ht="14">
      <c r="C24" s="1"/>
      <c r="D24" s="1"/>
      <c r="E24" s="1"/>
      <c r="F24" s="40"/>
      <c r="G24" s="1"/>
    </row>
    <row r="25" spans="3:7">
      <c r="E25" s="23"/>
      <c r="F25" s="24"/>
      <c r="G25" s="22"/>
    </row>
    <row r="26" spans="3:7">
      <c r="E26" s="5"/>
      <c r="F26" s="16"/>
      <c r="G26" s="5"/>
    </row>
  </sheetData>
  <mergeCells count="13"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>
    <pageSetUpPr fitToPage="1"/>
  </sheetPr>
  <dimension ref="A1:M62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42.6640625" style="5" customWidth="1"/>
    <col min="7" max="9" width="5.5" style="23" customWidth="1"/>
    <col min="10" max="10" width="4.83203125" style="23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100" t="s">
        <v>149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62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175</v>
      </c>
      <c r="B3" s="115" t="s">
        <v>0</v>
      </c>
      <c r="C3" s="110" t="s">
        <v>184</v>
      </c>
      <c r="D3" s="110" t="s">
        <v>6</v>
      </c>
      <c r="E3" s="112" t="s">
        <v>185</v>
      </c>
      <c r="F3" s="114" t="s">
        <v>5</v>
      </c>
      <c r="G3" s="114" t="s">
        <v>7</v>
      </c>
      <c r="H3" s="114"/>
      <c r="I3" s="114"/>
      <c r="J3" s="114"/>
      <c r="K3" s="112" t="s">
        <v>53</v>
      </c>
      <c r="L3" s="112" t="s">
        <v>3</v>
      </c>
      <c r="M3" s="117" t="s">
        <v>2</v>
      </c>
    </row>
    <row r="4" spans="1:13" s="1" customFormat="1" ht="21" customHeight="1" thickBot="1">
      <c r="A4" s="109"/>
      <c r="B4" s="116"/>
      <c r="C4" s="111"/>
      <c r="D4" s="111"/>
      <c r="E4" s="113"/>
      <c r="F4" s="111"/>
      <c r="G4" s="4">
        <v>1</v>
      </c>
      <c r="H4" s="4">
        <v>2</v>
      </c>
      <c r="I4" s="4">
        <v>3</v>
      </c>
      <c r="J4" s="4" t="s">
        <v>4</v>
      </c>
      <c r="K4" s="113"/>
      <c r="L4" s="113"/>
      <c r="M4" s="118"/>
    </row>
    <row r="5" spans="1:13" ht="16">
      <c r="A5" s="98" t="s">
        <v>8</v>
      </c>
      <c r="B5" s="98"/>
      <c r="C5" s="99"/>
      <c r="D5" s="99"/>
      <c r="E5" s="99"/>
      <c r="F5" s="99"/>
      <c r="G5" s="99"/>
      <c r="H5" s="99"/>
      <c r="I5" s="99"/>
      <c r="J5" s="99"/>
    </row>
    <row r="6" spans="1:13">
      <c r="A6" s="25" t="s">
        <v>54</v>
      </c>
      <c r="B6" s="7" t="s">
        <v>55</v>
      </c>
      <c r="C6" s="7" t="s">
        <v>154</v>
      </c>
      <c r="D6" s="7" t="s">
        <v>9</v>
      </c>
      <c r="E6" s="8" t="s">
        <v>188</v>
      </c>
      <c r="F6" s="7" t="s">
        <v>177</v>
      </c>
      <c r="G6" s="26" t="s">
        <v>10</v>
      </c>
      <c r="H6" s="26" t="s">
        <v>11</v>
      </c>
      <c r="I6" s="26" t="s">
        <v>12</v>
      </c>
      <c r="J6" s="25"/>
      <c r="K6" s="9" t="str">
        <f>"55,0"</f>
        <v>55,0</v>
      </c>
      <c r="L6" s="9" t="str">
        <f>"66,5250"</f>
        <v>66,5250</v>
      </c>
      <c r="M6" s="7" t="s">
        <v>13</v>
      </c>
    </row>
    <row r="8" spans="1:13" ht="16">
      <c r="A8" s="119" t="s">
        <v>14</v>
      </c>
      <c r="B8" s="119"/>
      <c r="C8" s="120"/>
      <c r="D8" s="120"/>
      <c r="E8" s="120"/>
      <c r="F8" s="120"/>
      <c r="G8" s="120"/>
      <c r="H8" s="120"/>
      <c r="I8" s="120"/>
      <c r="J8" s="120"/>
    </row>
    <row r="9" spans="1:13">
      <c r="A9" s="25" t="s">
        <v>54</v>
      </c>
      <c r="B9" s="7" t="s">
        <v>56</v>
      </c>
      <c r="C9" s="7" t="s">
        <v>15</v>
      </c>
      <c r="D9" s="7" t="s">
        <v>16</v>
      </c>
      <c r="E9" s="8" t="s">
        <v>187</v>
      </c>
      <c r="F9" s="7" t="s">
        <v>176</v>
      </c>
      <c r="G9" s="26" t="s">
        <v>17</v>
      </c>
      <c r="H9" s="26" t="s">
        <v>18</v>
      </c>
      <c r="I9" s="26" t="s">
        <v>19</v>
      </c>
      <c r="J9" s="25"/>
      <c r="K9" s="9" t="str">
        <f>"105,0"</f>
        <v>105,0</v>
      </c>
      <c r="L9" s="9" t="str">
        <f>"89,5545"</f>
        <v>89,5545</v>
      </c>
      <c r="M9" s="7" t="s">
        <v>20</v>
      </c>
    </row>
    <row r="11" spans="1:13" ht="16">
      <c r="A11" s="119" t="s">
        <v>21</v>
      </c>
      <c r="B11" s="119"/>
      <c r="C11" s="120"/>
      <c r="D11" s="120"/>
      <c r="E11" s="120"/>
      <c r="F11" s="120"/>
      <c r="G11" s="120"/>
      <c r="H11" s="120"/>
      <c r="I11" s="120"/>
      <c r="J11" s="120"/>
    </row>
    <row r="12" spans="1:13">
      <c r="A12" s="27" t="s">
        <v>54</v>
      </c>
      <c r="B12" s="10" t="s">
        <v>57</v>
      </c>
      <c r="C12" s="10" t="s">
        <v>22</v>
      </c>
      <c r="D12" s="10" t="s">
        <v>23</v>
      </c>
      <c r="E12" s="11" t="s">
        <v>187</v>
      </c>
      <c r="F12" s="10" t="s">
        <v>178</v>
      </c>
      <c r="G12" s="28" t="s">
        <v>24</v>
      </c>
      <c r="H12" s="29" t="s">
        <v>17</v>
      </c>
      <c r="I12" s="28" t="s">
        <v>17</v>
      </c>
      <c r="J12" s="27"/>
      <c r="K12" s="12" t="str">
        <f>"97,5"</f>
        <v>97,5</v>
      </c>
      <c r="L12" s="12" t="str">
        <f>"76,2742"</f>
        <v>76,2742</v>
      </c>
      <c r="M12" s="10"/>
    </row>
    <row r="13" spans="1:13">
      <c r="A13" s="30" t="s">
        <v>54</v>
      </c>
      <c r="B13" s="13" t="s">
        <v>58</v>
      </c>
      <c r="C13" s="13" t="s">
        <v>25</v>
      </c>
      <c r="D13" s="13" t="s">
        <v>26</v>
      </c>
      <c r="E13" s="14" t="s">
        <v>186</v>
      </c>
      <c r="F13" s="13" t="s">
        <v>179</v>
      </c>
      <c r="G13" s="31" t="s">
        <v>27</v>
      </c>
      <c r="H13" s="31" t="s">
        <v>24</v>
      </c>
      <c r="I13" s="31" t="s">
        <v>18</v>
      </c>
      <c r="J13" s="30"/>
      <c r="K13" s="15" t="str">
        <f>"100,0"</f>
        <v>100,0</v>
      </c>
      <c r="L13" s="15" t="str">
        <f>"77,5600"</f>
        <v>77,5600</v>
      </c>
      <c r="M13" s="13"/>
    </row>
    <row r="15" spans="1:13" ht="16">
      <c r="A15" s="119" t="s">
        <v>28</v>
      </c>
      <c r="B15" s="119"/>
      <c r="C15" s="120"/>
      <c r="D15" s="120"/>
      <c r="E15" s="120"/>
      <c r="F15" s="120"/>
      <c r="G15" s="120"/>
      <c r="H15" s="120"/>
      <c r="I15" s="120"/>
      <c r="J15" s="120"/>
    </row>
    <row r="16" spans="1:13">
      <c r="A16" s="25" t="s">
        <v>54</v>
      </c>
      <c r="B16" s="7" t="s">
        <v>59</v>
      </c>
      <c r="C16" s="7" t="s">
        <v>29</v>
      </c>
      <c r="D16" s="7" t="s">
        <v>30</v>
      </c>
      <c r="E16" s="8" t="s">
        <v>186</v>
      </c>
      <c r="F16" s="7" t="s">
        <v>177</v>
      </c>
      <c r="G16" s="26" t="s">
        <v>31</v>
      </c>
      <c r="H16" s="26" t="s">
        <v>32</v>
      </c>
      <c r="I16" s="32" t="s">
        <v>33</v>
      </c>
      <c r="J16" s="25"/>
      <c r="K16" s="9" t="str">
        <f>"77,5"</f>
        <v>77,5</v>
      </c>
      <c r="L16" s="9" t="str">
        <f>"55,2265"</f>
        <v>55,2265</v>
      </c>
      <c r="M16" s="7" t="s">
        <v>147</v>
      </c>
    </row>
    <row r="18" spans="1:13" ht="16">
      <c r="A18" s="119" t="s">
        <v>34</v>
      </c>
      <c r="B18" s="119"/>
      <c r="C18" s="120"/>
      <c r="D18" s="120"/>
      <c r="E18" s="120"/>
      <c r="F18" s="120"/>
      <c r="G18" s="120"/>
      <c r="H18" s="120"/>
      <c r="I18" s="120"/>
      <c r="J18" s="120"/>
    </row>
    <row r="19" spans="1:13">
      <c r="A19" s="27" t="s">
        <v>54</v>
      </c>
      <c r="B19" s="10" t="s">
        <v>60</v>
      </c>
      <c r="C19" s="10" t="s">
        <v>35</v>
      </c>
      <c r="D19" s="10" t="s">
        <v>36</v>
      </c>
      <c r="E19" s="11" t="s">
        <v>187</v>
      </c>
      <c r="F19" s="10" t="s">
        <v>180</v>
      </c>
      <c r="G19" s="29" t="s">
        <v>37</v>
      </c>
      <c r="H19" s="28" t="s">
        <v>37</v>
      </c>
      <c r="I19" s="28" t="s">
        <v>38</v>
      </c>
      <c r="J19" s="27"/>
      <c r="K19" s="12" t="str">
        <f>"110,0"</f>
        <v>110,0</v>
      </c>
      <c r="L19" s="12" t="str">
        <f>"76,0100"</f>
        <v>76,0100</v>
      </c>
      <c r="M19" s="10"/>
    </row>
    <row r="20" spans="1:13">
      <c r="A20" s="30" t="s">
        <v>54</v>
      </c>
      <c r="B20" s="13" t="s">
        <v>61</v>
      </c>
      <c r="C20" s="13" t="s">
        <v>39</v>
      </c>
      <c r="D20" s="13" t="s">
        <v>40</v>
      </c>
      <c r="E20" s="14" t="s">
        <v>186</v>
      </c>
      <c r="F20" s="13" t="s">
        <v>177</v>
      </c>
      <c r="G20" s="31" t="s">
        <v>41</v>
      </c>
      <c r="H20" s="33" t="s">
        <v>42</v>
      </c>
      <c r="I20" s="33" t="s">
        <v>42</v>
      </c>
      <c r="J20" s="30"/>
      <c r="K20" s="15" t="str">
        <f>"117,5"</f>
        <v>117,5</v>
      </c>
      <c r="L20" s="15" t="str">
        <f>"78,7133"</f>
        <v>78,7133</v>
      </c>
      <c r="M20" s="13" t="s">
        <v>147</v>
      </c>
    </row>
    <row r="22" spans="1:13" ht="16">
      <c r="A22" s="119" t="s">
        <v>43</v>
      </c>
      <c r="B22" s="119"/>
      <c r="C22" s="120"/>
      <c r="D22" s="120"/>
      <c r="E22" s="120"/>
      <c r="F22" s="120"/>
      <c r="G22" s="120"/>
      <c r="H22" s="120"/>
      <c r="I22" s="120"/>
      <c r="J22" s="120"/>
    </row>
    <row r="23" spans="1:13">
      <c r="A23" s="25" t="s">
        <v>54</v>
      </c>
      <c r="B23" s="7" t="s">
        <v>62</v>
      </c>
      <c r="C23" s="7" t="s">
        <v>155</v>
      </c>
      <c r="D23" s="7" t="s">
        <v>44</v>
      </c>
      <c r="E23" s="8" t="s">
        <v>189</v>
      </c>
      <c r="F23" s="7" t="s">
        <v>180</v>
      </c>
      <c r="G23" s="26" t="s">
        <v>45</v>
      </c>
      <c r="H23" s="26" t="s">
        <v>46</v>
      </c>
      <c r="I23" s="32" t="s">
        <v>47</v>
      </c>
      <c r="J23" s="25"/>
      <c r="K23" s="9" t="str">
        <f>"140,0"</f>
        <v>140,0</v>
      </c>
      <c r="L23" s="9" t="str">
        <f>"91,8499"</f>
        <v>91,8499</v>
      </c>
      <c r="M23" s="7"/>
    </row>
    <row r="25" spans="1:13" ht="16">
      <c r="A25" s="119" t="s">
        <v>48</v>
      </c>
      <c r="B25" s="119"/>
      <c r="C25" s="120"/>
      <c r="D25" s="120"/>
      <c r="E25" s="120"/>
      <c r="F25" s="120"/>
      <c r="G25" s="120"/>
      <c r="H25" s="120"/>
      <c r="I25" s="120"/>
      <c r="J25" s="120"/>
    </row>
    <row r="26" spans="1:13">
      <c r="A26" s="25" t="s">
        <v>54</v>
      </c>
      <c r="B26" s="7" t="s">
        <v>63</v>
      </c>
      <c r="C26" s="7" t="s">
        <v>49</v>
      </c>
      <c r="D26" s="7" t="s">
        <v>50</v>
      </c>
      <c r="E26" s="8" t="s">
        <v>186</v>
      </c>
      <c r="F26" s="7" t="s">
        <v>177</v>
      </c>
      <c r="G26" s="26" t="s">
        <v>51</v>
      </c>
      <c r="H26" s="32" t="s">
        <v>52</v>
      </c>
      <c r="I26" s="32" t="s">
        <v>52</v>
      </c>
      <c r="J26" s="25"/>
      <c r="K26" s="9" t="str">
        <f>"220,0"</f>
        <v>220,0</v>
      </c>
      <c r="L26" s="9" t="str">
        <f>"132,9020"</f>
        <v>132,9020</v>
      </c>
      <c r="M26" s="7"/>
    </row>
    <row r="28" spans="1:13" ht="16">
      <c r="A28" s="119"/>
      <c r="B28" s="119"/>
      <c r="C28" s="121"/>
      <c r="D28" s="121"/>
      <c r="E28" s="121"/>
      <c r="F28" s="121"/>
      <c r="G28" s="121"/>
      <c r="H28" s="121"/>
      <c r="I28" s="121"/>
      <c r="J28" s="121"/>
    </row>
    <row r="29" spans="1:13">
      <c r="A29" s="23"/>
    </row>
    <row r="31" spans="1:13" ht="16">
      <c r="F31" s="17"/>
      <c r="G31" s="5"/>
      <c r="K31" s="23"/>
      <c r="M31" s="6"/>
    </row>
    <row r="32" spans="1:13" ht="16">
      <c r="F32" s="17"/>
      <c r="G32" s="5"/>
      <c r="K32" s="23"/>
      <c r="M32" s="6"/>
    </row>
    <row r="33" spans="3:13" ht="16">
      <c r="F33" s="17"/>
      <c r="G33" s="5"/>
      <c r="K33" s="23"/>
      <c r="M33" s="6"/>
    </row>
    <row r="34" spans="3:13" ht="16">
      <c r="F34" s="17"/>
      <c r="G34" s="5"/>
      <c r="K34" s="23"/>
      <c r="M34" s="6"/>
    </row>
    <row r="35" spans="3:13" ht="16">
      <c r="F35" s="17"/>
      <c r="G35" s="5"/>
      <c r="K35" s="23"/>
      <c r="M35" s="6"/>
    </row>
    <row r="36" spans="3:13" ht="16">
      <c r="F36" s="17"/>
      <c r="G36" s="5"/>
      <c r="K36" s="23"/>
      <c r="M36" s="6"/>
    </row>
    <row r="37" spans="3:13" ht="16">
      <c r="F37" s="17"/>
      <c r="G37" s="5"/>
      <c r="K37" s="23"/>
      <c r="M37" s="6"/>
    </row>
    <row r="38" spans="3:13">
      <c r="G38" s="5"/>
      <c r="K38" s="23"/>
      <c r="M38" s="6"/>
    </row>
    <row r="39" spans="3:13" ht="18">
      <c r="C39" s="18"/>
      <c r="D39" s="18"/>
      <c r="E39" s="5"/>
      <c r="F39" s="16"/>
      <c r="G39" s="5"/>
      <c r="K39" s="23"/>
      <c r="M39" s="6"/>
    </row>
    <row r="40" spans="3:13" ht="16">
      <c r="C40" s="19"/>
      <c r="D40" s="19"/>
      <c r="E40" s="5"/>
      <c r="F40" s="16"/>
      <c r="G40" s="5"/>
      <c r="K40" s="23"/>
      <c r="M40" s="6"/>
    </row>
    <row r="41" spans="3:13" ht="14">
      <c r="C41" s="20"/>
      <c r="D41" s="21"/>
      <c r="E41" s="5"/>
      <c r="F41" s="16"/>
      <c r="G41" s="5"/>
      <c r="K41" s="23"/>
      <c r="M41" s="6"/>
    </row>
    <row r="42" spans="3:13" ht="14">
      <c r="C42" s="1"/>
      <c r="D42" s="1"/>
      <c r="E42" s="1"/>
      <c r="F42" s="40"/>
      <c r="G42" s="1"/>
      <c r="K42" s="23"/>
      <c r="M42" s="6"/>
    </row>
    <row r="43" spans="3:13">
      <c r="E43" s="23"/>
      <c r="F43" s="24"/>
      <c r="G43" s="22"/>
      <c r="K43" s="23"/>
      <c r="M43" s="6"/>
    </row>
    <row r="44" spans="3:13">
      <c r="E44" s="5"/>
      <c r="F44" s="16"/>
      <c r="G44" s="5"/>
      <c r="K44" s="23"/>
      <c r="M44" s="6"/>
    </row>
    <row r="45" spans="3:13">
      <c r="E45" s="5"/>
      <c r="F45" s="16"/>
      <c r="G45" s="5"/>
      <c r="K45" s="23"/>
      <c r="M45" s="6"/>
    </row>
    <row r="46" spans="3:13" ht="16">
      <c r="C46" s="19"/>
      <c r="D46" s="19"/>
      <c r="E46" s="5"/>
      <c r="F46" s="16"/>
      <c r="G46" s="5"/>
      <c r="K46" s="23"/>
      <c r="M46" s="6"/>
    </row>
    <row r="47" spans="3:13" ht="14">
      <c r="C47" s="20"/>
      <c r="D47" s="21"/>
      <c r="E47" s="5"/>
      <c r="F47" s="16"/>
      <c r="G47" s="5"/>
      <c r="K47" s="23"/>
      <c r="M47" s="6"/>
    </row>
    <row r="48" spans="3:13" ht="14">
      <c r="C48" s="1"/>
      <c r="D48" s="1"/>
      <c r="E48" s="1"/>
      <c r="F48" s="40"/>
      <c r="G48" s="1"/>
      <c r="K48" s="23"/>
      <c r="M48" s="6"/>
    </row>
    <row r="49" spans="3:13">
      <c r="E49" s="23"/>
      <c r="F49" s="24"/>
      <c r="G49" s="22"/>
      <c r="K49" s="23"/>
      <c r="M49" s="6"/>
    </row>
    <row r="50" spans="3:13">
      <c r="E50" s="23"/>
      <c r="F50" s="24"/>
      <c r="G50" s="22"/>
      <c r="K50" s="23"/>
      <c r="M50" s="6"/>
    </row>
    <row r="51" spans="3:13">
      <c r="E51" s="23"/>
      <c r="F51" s="24"/>
      <c r="G51" s="22"/>
      <c r="K51" s="23"/>
      <c r="M51" s="6"/>
    </row>
    <row r="52" spans="3:13">
      <c r="E52" s="5"/>
      <c r="F52" s="16"/>
      <c r="G52" s="5"/>
      <c r="K52" s="23"/>
      <c r="M52" s="6"/>
    </row>
    <row r="53" spans="3:13" ht="14">
      <c r="C53" s="20"/>
      <c r="D53" s="21"/>
      <c r="E53" s="5"/>
      <c r="F53" s="16"/>
      <c r="G53" s="5"/>
      <c r="K53" s="23"/>
      <c r="M53" s="6"/>
    </row>
    <row r="54" spans="3:13" ht="14">
      <c r="C54" s="1"/>
      <c r="D54" s="1"/>
      <c r="E54" s="1"/>
      <c r="F54" s="40"/>
      <c r="G54" s="1"/>
      <c r="K54" s="23"/>
      <c r="M54" s="6"/>
    </row>
    <row r="55" spans="3:13">
      <c r="E55" s="23"/>
      <c r="F55" s="24"/>
      <c r="G55" s="22"/>
      <c r="K55" s="23"/>
      <c r="M55" s="6"/>
    </row>
    <row r="56" spans="3:13">
      <c r="E56" s="23"/>
      <c r="F56" s="24"/>
      <c r="G56" s="22"/>
      <c r="K56" s="23"/>
      <c r="M56" s="6"/>
    </row>
    <row r="57" spans="3:13">
      <c r="E57" s="23"/>
      <c r="F57" s="24"/>
      <c r="G57" s="22"/>
      <c r="K57" s="23"/>
      <c r="M57" s="6"/>
    </row>
    <row r="58" spans="3:13">
      <c r="E58" s="5"/>
      <c r="F58" s="16"/>
      <c r="G58" s="5"/>
      <c r="K58" s="23"/>
      <c r="M58" s="6"/>
    </row>
    <row r="59" spans="3:13" ht="14">
      <c r="C59" s="20"/>
      <c r="D59" s="21"/>
      <c r="E59" s="5"/>
      <c r="F59" s="16"/>
      <c r="G59" s="5"/>
      <c r="K59" s="23"/>
      <c r="M59" s="6"/>
    </row>
    <row r="60" spans="3:13" ht="14">
      <c r="C60" s="1"/>
      <c r="D60" s="1"/>
      <c r="E60" s="1"/>
      <c r="F60" s="40"/>
      <c r="G60" s="1"/>
      <c r="K60" s="23"/>
      <c r="M60" s="6"/>
    </row>
    <row r="61" spans="3:13">
      <c r="E61" s="23"/>
      <c r="F61" s="24"/>
      <c r="G61" s="22"/>
      <c r="K61" s="23"/>
      <c r="M61" s="6"/>
    </row>
    <row r="62" spans="3:13">
      <c r="E62" s="5"/>
      <c r="F62" s="16"/>
      <c r="G62" s="5"/>
      <c r="K62" s="23"/>
      <c r="M62" s="6"/>
    </row>
  </sheetData>
  <mergeCells count="19">
    <mergeCell ref="A22:J22"/>
    <mergeCell ref="A25:J25"/>
    <mergeCell ref="A28:J28"/>
    <mergeCell ref="B3:B4"/>
    <mergeCell ref="A5:J5"/>
    <mergeCell ref="A8:J8"/>
    <mergeCell ref="A11:J11"/>
    <mergeCell ref="A15:J15"/>
    <mergeCell ref="A18:J18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48.33203125" style="5" customWidth="1"/>
    <col min="7" max="9" width="5.5" style="23" customWidth="1"/>
    <col min="10" max="10" width="4.83203125" style="23" customWidth="1"/>
    <col min="11" max="11" width="10.5" style="6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100" t="s">
        <v>150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62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175</v>
      </c>
      <c r="B3" s="115" t="s">
        <v>0</v>
      </c>
      <c r="C3" s="110" t="s">
        <v>184</v>
      </c>
      <c r="D3" s="110" t="s">
        <v>6</v>
      </c>
      <c r="E3" s="112" t="s">
        <v>185</v>
      </c>
      <c r="F3" s="114" t="s">
        <v>5</v>
      </c>
      <c r="G3" s="114" t="s">
        <v>7</v>
      </c>
      <c r="H3" s="114"/>
      <c r="I3" s="114"/>
      <c r="J3" s="114"/>
      <c r="K3" s="112" t="s">
        <v>53</v>
      </c>
      <c r="L3" s="112" t="s">
        <v>3</v>
      </c>
      <c r="M3" s="117" t="s">
        <v>2</v>
      </c>
    </row>
    <row r="4" spans="1:13" s="1" customFormat="1" ht="21" customHeight="1" thickBot="1">
      <c r="A4" s="109"/>
      <c r="B4" s="116"/>
      <c r="C4" s="111"/>
      <c r="D4" s="111"/>
      <c r="E4" s="113"/>
      <c r="F4" s="111"/>
      <c r="G4" s="4">
        <v>1</v>
      </c>
      <c r="H4" s="4">
        <v>2</v>
      </c>
      <c r="I4" s="4">
        <v>3</v>
      </c>
      <c r="J4" s="4" t="s">
        <v>4</v>
      </c>
      <c r="K4" s="113"/>
      <c r="L4" s="113"/>
      <c r="M4" s="118"/>
    </row>
    <row r="5" spans="1:13" ht="16">
      <c r="A5" s="98" t="s">
        <v>14</v>
      </c>
      <c r="B5" s="98"/>
      <c r="C5" s="99"/>
      <c r="D5" s="99"/>
      <c r="E5" s="99"/>
      <c r="F5" s="99"/>
      <c r="G5" s="99"/>
      <c r="H5" s="99"/>
      <c r="I5" s="99"/>
      <c r="J5" s="99"/>
    </row>
    <row r="6" spans="1:13">
      <c r="A6" s="25" t="s">
        <v>54</v>
      </c>
      <c r="B6" s="7" t="s">
        <v>100</v>
      </c>
      <c r="C6" s="7" t="s">
        <v>93</v>
      </c>
      <c r="D6" s="7" t="s">
        <v>94</v>
      </c>
      <c r="E6" s="8" t="s">
        <v>190</v>
      </c>
      <c r="F6" s="7" t="s">
        <v>181</v>
      </c>
      <c r="G6" s="26" t="s">
        <v>95</v>
      </c>
      <c r="H6" s="26" t="s">
        <v>31</v>
      </c>
      <c r="I6" s="26" t="s">
        <v>96</v>
      </c>
      <c r="J6" s="25"/>
      <c r="K6" s="9" t="str">
        <f>"87,5"</f>
        <v>87,5</v>
      </c>
      <c r="L6" s="9" t="str">
        <f>"74,7425"</f>
        <v>74,7425</v>
      </c>
      <c r="M6" s="7" t="s">
        <v>97</v>
      </c>
    </row>
    <row r="8" spans="1:13" ht="16">
      <c r="A8" s="119" t="s">
        <v>73</v>
      </c>
      <c r="B8" s="119"/>
      <c r="C8" s="120"/>
      <c r="D8" s="120"/>
      <c r="E8" s="120"/>
      <c r="F8" s="120"/>
      <c r="G8" s="120"/>
      <c r="H8" s="120"/>
      <c r="I8" s="120"/>
      <c r="J8" s="120"/>
    </row>
    <row r="9" spans="1:13">
      <c r="A9" s="25" t="s">
        <v>54</v>
      </c>
      <c r="B9" s="7" t="s">
        <v>80</v>
      </c>
      <c r="C9" s="7" t="s">
        <v>98</v>
      </c>
      <c r="D9" s="7" t="s">
        <v>74</v>
      </c>
      <c r="E9" s="8" t="s">
        <v>188</v>
      </c>
      <c r="F9" s="7" t="s">
        <v>176</v>
      </c>
      <c r="G9" s="26" t="s">
        <v>70</v>
      </c>
      <c r="H9" s="26" t="s">
        <v>99</v>
      </c>
      <c r="I9" s="32" t="s">
        <v>71</v>
      </c>
      <c r="J9" s="25"/>
      <c r="K9" s="9" t="str">
        <f>"165,0"</f>
        <v>165,0</v>
      </c>
      <c r="L9" s="9" t="str">
        <f>"97,8391"</f>
        <v>97,8391</v>
      </c>
      <c r="M9" s="7"/>
    </row>
    <row r="11" spans="1:13" ht="16">
      <c r="F11" s="17"/>
      <c r="G11" s="5"/>
      <c r="K11" s="23"/>
      <c r="M11" s="6"/>
    </row>
    <row r="12" spans="1:13" ht="16">
      <c r="F12" s="17"/>
      <c r="G12" s="5"/>
      <c r="K12" s="23"/>
      <c r="M12" s="6"/>
    </row>
    <row r="13" spans="1:13" ht="16">
      <c r="F13" s="17"/>
      <c r="G13" s="5"/>
      <c r="K13" s="23"/>
      <c r="M13" s="6"/>
    </row>
    <row r="14" spans="1:13" ht="16">
      <c r="F14" s="17"/>
      <c r="G14" s="5"/>
      <c r="K14" s="23"/>
      <c r="M14" s="6"/>
    </row>
    <row r="15" spans="1:13" ht="16">
      <c r="F15" s="17"/>
      <c r="G15" s="5"/>
      <c r="K15" s="23"/>
      <c r="M15" s="6"/>
    </row>
    <row r="16" spans="1:13" ht="16">
      <c r="F16" s="17"/>
      <c r="G16" s="5"/>
      <c r="K16" s="23"/>
      <c r="M16" s="6"/>
    </row>
    <row r="17" spans="3:13" ht="16">
      <c r="F17" s="17"/>
      <c r="G17" s="5"/>
      <c r="K17" s="23"/>
      <c r="M17" s="6"/>
    </row>
    <row r="18" spans="3:13">
      <c r="G18" s="5"/>
      <c r="K18" s="23"/>
      <c r="M18" s="6"/>
    </row>
    <row r="19" spans="3:13" ht="18">
      <c r="C19" s="18"/>
      <c r="D19" s="18"/>
      <c r="E19" s="5"/>
      <c r="F19" s="16"/>
      <c r="G19" s="5"/>
      <c r="K19" s="23"/>
      <c r="M19" s="6"/>
    </row>
    <row r="20" spans="3:13" ht="16">
      <c r="C20" s="19"/>
      <c r="D20" s="19"/>
      <c r="E20" s="5"/>
      <c r="F20" s="16"/>
      <c r="G20" s="5"/>
      <c r="K20" s="23"/>
      <c r="M20" s="6"/>
    </row>
    <row r="21" spans="3:13" ht="14">
      <c r="C21" s="20"/>
      <c r="D21" s="21"/>
      <c r="E21" s="5"/>
      <c r="F21" s="16"/>
      <c r="G21" s="5"/>
      <c r="K21" s="23"/>
      <c r="M21" s="6"/>
    </row>
    <row r="22" spans="3:13" ht="14">
      <c r="C22" s="1"/>
      <c r="D22" s="1"/>
      <c r="E22" s="1"/>
      <c r="F22" s="40"/>
      <c r="G22" s="1"/>
      <c r="K22" s="23"/>
      <c r="M22" s="6"/>
    </row>
    <row r="23" spans="3:13">
      <c r="E23" s="23"/>
      <c r="F23" s="24"/>
      <c r="G23" s="22"/>
      <c r="K23" s="23"/>
      <c r="M23" s="6"/>
    </row>
    <row r="24" spans="3:13">
      <c r="E24" s="5"/>
      <c r="F24" s="16"/>
      <c r="G24" s="5"/>
      <c r="K24" s="23"/>
      <c r="M24" s="6"/>
    </row>
    <row r="25" spans="3:13" ht="14">
      <c r="C25" s="20"/>
      <c r="D25" s="21"/>
      <c r="E25" s="5"/>
      <c r="F25" s="16"/>
      <c r="G25" s="5"/>
      <c r="K25" s="23"/>
      <c r="M25" s="6"/>
    </row>
    <row r="26" spans="3:13" ht="14">
      <c r="C26" s="1"/>
      <c r="D26" s="1"/>
      <c r="E26" s="1"/>
      <c r="F26" s="40"/>
      <c r="G26" s="1"/>
      <c r="K26" s="23"/>
      <c r="M26" s="6"/>
    </row>
    <row r="27" spans="3:13">
      <c r="E27" s="23"/>
      <c r="F27" s="24"/>
      <c r="G27" s="22"/>
      <c r="K27" s="23"/>
      <c r="M27" s="6"/>
    </row>
    <row r="28" spans="3:13">
      <c r="E28" s="5"/>
      <c r="F28" s="16"/>
      <c r="G28" s="5"/>
      <c r="K28" s="23"/>
      <c r="M28" s="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7.6640625" style="5" bestFit="1" customWidth="1"/>
    <col min="4" max="4" width="21.5" style="5" bestFit="1" customWidth="1"/>
    <col min="5" max="5" width="10.5" style="16" bestFit="1" customWidth="1"/>
    <col min="6" max="6" width="34.83203125" style="5" customWidth="1"/>
    <col min="7" max="9" width="4.6640625" style="23" bestFit="1" customWidth="1"/>
    <col min="10" max="10" width="4.33203125" style="23" bestFit="1" customWidth="1"/>
    <col min="11" max="11" width="10.5" style="6" bestFit="1" customWidth="1"/>
    <col min="12" max="12" width="7.664062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100" t="s">
        <v>151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62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175</v>
      </c>
      <c r="B3" s="115" t="s">
        <v>0</v>
      </c>
      <c r="C3" s="110" t="s">
        <v>184</v>
      </c>
      <c r="D3" s="110" t="s">
        <v>6</v>
      </c>
      <c r="E3" s="112" t="s">
        <v>185</v>
      </c>
      <c r="F3" s="114" t="s">
        <v>5</v>
      </c>
      <c r="G3" s="114" t="s">
        <v>7</v>
      </c>
      <c r="H3" s="114"/>
      <c r="I3" s="114"/>
      <c r="J3" s="114"/>
      <c r="K3" s="112" t="s">
        <v>53</v>
      </c>
      <c r="L3" s="112" t="s">
        <v>3</v>
      </c>
      <c r="M3" s="117" t="s">
        <v>2</v>
      </c>
    </row>
    <row r="4" spans="1:13" s="1" customFormat="1" ht="21" customHeight="1" thickBot="1">
      <c r="A4" s="109"/>
      <c r="B4" s="116"/>
      <c r="C4" s="111"/>
      <c r="D4" s="111"/>
      <c r="E4" s="113"/>
      <c r="F4" s="111"/>
      <c r="G4" s="4">
        <v>1</v>
      </c>
      <c r="H4" s="4">
        <v>2</v>
      </c>
      <c r="I4" s="4">
        <v>3</v>
      </c>
      <c r="J4" s="4" t="s">
        <v>4</v>
      </c>
      <c r="K4" s="113"/>
      <c r="L4" s="113"/>
      <c r="M4" s="118"/>
    </row>
    <row r="5" spans="1:13" ht="16">
      <c r="A5" s="98" t="s">
        <v>21</v>
      </c>
      <c r="B5" s="98"/>
      <c r="C5" s="99"/>
      <c r="D5" s="99"/>
      <c r="E5" s="99"/>
      <c r="F5" s="99"/>
      <c r="G5" s="99"/>
      <c r="H5" s="99"/>
      <c r="I5" s="99"/>
      <c r="J5" s="99"/>
    </row>
    <row r="6" spans="1:13">
      <c r="A6" s="25" t="s">
        <v>54</v>
      </c>
      <c r="B6" s="7" t="s">
        <v>104</v>
      </c>
      <c r="C6" s="7" t="s">
        <v>156</v>
      </c>
      <c r="D6" s="7" t="s">
        <v>101</v>
      </c>
      <c r="E6" s="8" t="s">
        <v>187</v>
      </c>
      <c r="F6" s="7" t="s">
        <v>177</v>
      </c>
      <c r="G6" s="26" t="s">
        <v>102</v>
      </c>
      <c r="H6" s="26" t="s">
        <v>31</v>
      </c>
      <c r="I6" s="26" t="s">
        <v>33</v>
      </c>
      <c r="J6" s="25"/>
      <c r="K6" s="9" t="str">
        <f>"80,0"</f>
        <v>80,0</v>
      </c>
      <c r="L6" s="9" t="str">
        <f>"61,9440"</f>
        <v>61,9440</v>
      </c>
      <c r="M6" s="7" t="s">
        <v>103</v>
      </c>
    </row>
    <row r="8" spans="1:13" ht="16">
      <c r="F8" s="17"/>
      <c r="G8" s="5"/>
      <c r="K8" s="23"/>
      <c r="M8" s="6"/>
    </row>
    <row r="9" spans="1:13" ht="16">
      <c r="F9" s="17"/>
      <c r="G9" s="5"/>
      <c r="K9" s="23"/>
      <c r="M9" s="6"/>
    </row>
    <row r="10" spans="1:13" ht="16">
      <c r="F10" s="17"/>
      <c r="G10" s="5"/>
      <c r="K10" s="23"/>
      <c r="M10" s="6"/>
    </row>
    <row r="11" spans="1:13" ht="16">
      <c r="F11" s="17"/>
      <c r="G11" s="5"/>
      <c r="K11" s="23"/>
      <c r="M11" s="6"/>
    </row>
    <row r="12" spans="1:13" ht="16">
      <c r="F12" s="17"/>
      <c r="G12" s="5"/>
      <c r="K12" s="23"/>
      <c r="M12" s="6"/>
    </row>
    <row r="13" spans="1:13" ht="16">
      <c r="F13" s="17"/>
      <c r="G13" s="5"/>
      <c r="K13" s="23"/>
      <c r="M13" s="6"/>
    </row>
    <row r="14" spans="1:13" ht="16">
      <c r="F14" s="17"/>
      <c r="G14" s="5"/>
      <c r="K14" s="23"/>
      <c r="M14" s="6"/>
    </row>
    <row r="15" spans="1:13">
      <c r="G15" s="5"/>
      <c r="K15" s="23"/>
      <c r="M15" s="6"/>
    </row>
    <row r="16" spans="1:13" ht="18">
      <c r="C16" s="18"/>
      <c r="D16" s="18"/>
      <c r="E16" s="5"/>
      <c r="F16" s="16"/>
      <c r="G16" s="5"/>
      <c r="K16" s="23"/>
      <c r="M16" s="6"/>
    </row>
    <row r="17" spans="3:13" ht="16">
      <c r="C17" s="19"/>
      <c r="D17" s="19"/>
      <c r="E17" s="5"/>
      <c r="F17" s="16"/>
      <c r="G17" s="5"/>
      <c r="K17" s="23"/>
      <c r="M17" s="6"/>
    </row>
    <row r="18" spans="3:13" ht="14">
      <c r="C18" s="20"/>
      <c r="D18" s="21"/>
      <c r="E18" s="5"/>
      <c r="F18" s="16"/>
      <c r="G18" s="5"/>
      <c r="K18" s="23"/>
      <c r="M18" s="6"/>
    </row>
    <row r="19" spans="3:13" ht="14">
      <c r="C19" s="1"/>
      <c r="D19" s="1"/>
      <c r="E19" s="1"/>
      <c r="F19" s="40"/>
      <c r="G19" s="1"/>
      <c r="K19" s="23"/>
      <c r="M19" s="6"/>
    </row>
    <row r="20" spans="3:13">
      <c r="E20" s="23"/>
      <c r="F20" s="24"/>
      <c r="G20" s="22"/>
      <c r="K20" s="23"/>
      <c r="M20" s="6"/>
    </row>
    <row r="21" spans="3:13">
      <c r="E21" s="5"/>
      <c r="F21" s="16"/>
      <c r="G21" s="5"/>
      <c r="K21" s="23"/>
      <c r="M21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2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31.1640625" style="5" customWidth="1"/>
    <col min="4" max="4" width="21.5" style="5" bestFit="1" customWidth="1"/>
    <col min="5" max="5" width="10.5" style="16" bestFit="1" customWidth="1"/>
    <col min="6" max="6" width="37.33203125" style="5" bestFit="1" customWidth="1"/>
    <col min="7" max="9" width="5.6640625" style="23" bestFit="1" customWidth="1"/>
    <col min="10" max="10" width="4.33203125" style="23" bestFit="1" customWidth="1"/>
    <col min="11" max="11" width="10.5" style="6" bestFit="1" customWidth="1"/>
    <col min="12" max="12" width="8.6640625" style="6" bestFit="1" customWidth="1"/>
    <col min="13" max="13" width="21.6640625" style="5" bestFit="1" customWidth="1"/>
    <col min="14" max="16384" width="9.1640625" style="3"/>
  </cols>
  <sheetData>
    <row r="1" spans="1:13" s="2" customFormat="1" ht="29" customHeight="1">
      <c r="A1" s="100" t="s">
        <v>152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62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175</v>
      </c>
      <c r="B3" s="115" t="s">
        <v>0</v>
      </c>
      <c r="C3" s="110" t="s">
        <v>184</v>
      </c>
      <c r="D3" s="110" t="s">
        <v>6</v>
      </c>
      <c r="E3" s="112" t="s">
        <v>185</v>
      </c>
      <c r="F3" s="114" t="s">
        <v>5</v>
      </c>
      <c r="G3" s="114" t="s">
        <v>65</v>
      </c>
      <c r="H3" s="114"/>
      <c r="I3" s="114"/>
      <c r="J3" s="114"/>
      <c r="K3" s="112" t="s">
        <v>53</v>
      </c>
      <c r="L3" s="112" t="s">
        <v>3</v>
      </c>
      <c r="M3" s="117" t="s">
        <v>2</v>
      </c>
    </row>
    <row r="4" spans="1:13" s="1" customFormat="1" ht="21" customHeight="1" thickBot="1">
      <c r="A4" s="109"/>
      <c r="B4" s="116"/>
      <c r="C4" s="111"/>
      <c r="D4" s="111"/>
      <c r="E4" s="113"/>
      <c r="F4" s="111"/>
      <c r="G4" s="4">
        <v>1</v>
      </c>
      <c r="H4" s="4">
        <v>2</v>
      </c>
      <c r="I4" s="4">
        <v>3</v>
      </c>
      <c r="J4" s="4" t="s">
        <v>4</v>
      </c>
      <c r="K4" s="113"/>
      <c r="L4" s="113"/>
      <c r="M4" s="118"/>
    </row>
    <row r="5" spans="1:13" ht="16">
      <c r="A5" s="98" t="s">
        <v>8</v>
      </c>
      <c r="B5" s="98"/>
      <c r="C5" s="99"/>
      <c r="D5" s="99"/>
      <c r="E5" s="99"/>
      <c r="F5" s="99"/>
      <c r="G5" s="99"/>
      <c r="H5" s="99"/>
      <c r="I5" s="99"/>
      <c r="J5" s="99"/>
    </row>
    <row r="6" spans="1:13">
      <c r="A6" s="25" t="s">
        <v>54</v>
      </c>
      <c r="B6" s="7" t="s">
        <v>55</v>
      </c>
      <c r="C6" s="7" t="s">
        <v>154</v>
      </c>
      <c r="D6" s="7" t="s">
        <v>9</v>
      </c>
      <c r="E6" s="8" t="s">
        <v>188</v>
      </c>
      <c r="F6" s="7" t="s">
        <v>177</v>
      </c>
      <c r="G6" s="26" t="s">
        <v>19</v>
      </c>
      <c r="H6" s="26" t="s">
        <v>38</v>
      </c>
      <c r="I6" s="26" t="s">
        <v>66</v>
      </c>
      <c r="J6" s="25"/>
      <c r="K6" s="9" t="str">
        <f>"112,5"</f>
        <v>112,5</v>
      </c>
      <c r="L6" s="9" t="str">
        <f>"136,0738"</f>
        <v>136,0738</v>
      </c>
      <c r="M6" s="7" t="s">
        <v>13</v>
      </c>
    </row>
    <row r="8" spans="1:13" ht="16">
      <c r="A8" s="119" t="s">
        <v>21</v>
      </c>
      <c r="B8" s="119"/>
      <c r="C8" s="120"/>
      <c r="D8" s="120"/>
      <c r="E8" s="120"/>
      <c r="F8" s="120"/>
      <c r="G8" s="120"/>
      <c r="H8" s="120"/>
      <c r="I8" s="120"/>
      <c r="J8" s="120"/>
    </row>
    <row r="9" spans="1:13">
      <c r="A9" s="25" t="s">
        <v>54</v>
      </c>
      <c r="B9" s="7" t="s">
        <v>78</v>
      </c>
      <c r="C9" s="7" t="s">
        <v>67</v>
      </c>
      <c r="D9" s="7" t="s">
        <v>68</v>
      </c>
      <c r="E9" s="8" t="s">
        <v>187</v>
      </c>
      <c r="F9" s="7" t="s">
        <v>179</v>
      </c>
      <c r="G9" s="26" t="s">
        <v>27</v>
      </c>
      <c r="H9" s="26" t="s">
        <v>18</v>
      </c>
      <c r="I9" s="26" t="s">
        <v>66</v>
      </c>
      <c r="J9" s="25"/>
      <c r="K9" s="9" t="str">
        <f>"112,5"</f>
        <v>112,5</v>
      </c>
      <c r="L9" s="9" t="str">
        <f>"122,2988"</f>
        <v>122,2988</v>
      </c>
      <c r="M9" s="7" t="s">
        <v>69</v>
      </c>
    </row>
    <row r="11" spans="1:13" ht="16">
      <c r="A11" s="119" t="s">
        <v>28</v>
      </c>
      <c r="B11" s="119"/>
      <c r="C11" s="120"/>
      <c r="D11" s="120"/>
      <c r="E11" s="120"/>
      <c r="F11" s="120"/>
      <c r="G11" s="120"/>
      <c r="H11" s="120"/>
      <c r="I11" s="120"/>
      <c r="J11" s="120"/>
    </row>
    <row r="12" spans="1:13">
      <c r="A12" s="25" t="s">
        <v>54</v>
      </c>
      <c r="B12" s="7" t="s">
        <v>79</v>
      </c>
      <c r="C12" s="7" t="s">
        <v>157</v>
      </c>
      <c r="D12" s="7" t="s">
        <v>30</v>
      </c>
      <c r="E12" s="8" t="s">
        <v>191</v>
      </c>
      <c r="F12" s="7" t="s">
        <v>177</v>
      </c>
      <c r="G12" s="26" t="s">
        <v>27</v>
      </c>
      <c r="H12" s="26" t="s">
        <v>18</v>
      </c>
      <c r="I12" s="32" t="s">
        <v>19</v>
      </c>
      <c r="J12" s="25"/>
      <c r="K12" s="9" t="str">
        <f>"100,0"</f>
        <v>100,0</v>
      </c>
      <c r="L12" s="9" t="str">
        <f>"134,0346"</f>
        <v>134,0346</v>
      </c>
      <c r="M12" s="7" t="s">
        <v>13</v>
      </c>
    </row>
    <row r="14" spans="1:13" ht="16">
      <c r="A14" s="119" t="s">
        <v>34</v>
      </c>
      <c r="B14" s="119"/>
      <c r="C14" s="120"/>
      <c r="D14" s="120"/>
      <c r="E14" s="120"/>
      <c r="F14" s="120"/>
      <c r="G14" s="120"/>
      <c r="H14" s="120"/>
      <c r="I14" s="120"/>
      <c r="J14" s="120"/>
    </row>
    <row r="15" spans="1:13">
      <c r="A15" s="25" t="s">
        <v>54</v>
      </c>
      <c r="B15" s="7" t="s">
        <v>60</v>
      </c>
      <c r="C15" s="7" t="s">
        <v>35</v>
      </c>
      <c r="D15" s="7" t="s">
        <v>36</v>
      </c>
      <c r="E15" s="8" t="s">
        <v>187</v>
      </c>
      <c r="F15" s="7" t="s">
        <v>180</v>
      </c>
      <c r="G15" s="26" t="s">
        <v>70</v>
      </c>
      <c r="H15" s="26" t="s">
        <v>71</v>
      </c>
      <c r="I15" s="26" t="s">
        <v>72</v>
      </c>
      <c r="J15" s="25"/>
      <c r="K15" s="9" t="str">
        <f>"180,0"</f>
        <v>180,0</v>
      </c>
      <c r="L15" s="9" t="str">
        <f>"124,3800"</f>
        <v>124,3800</v>
      </c>
      <c r="M15" s="7"/>
    </row>
    <row r="17" spans="1:13" ht="16">
      <c r="A17" s="119" t="s">
        <v>73</v>
      </c>
      <c r="B17" s="119"/>
      <c r="C17" s="120"/>
      <c r="D17" s="120"/>
      <c r="E17" s="120"/>
      <c r="F17" s="120"/>
      <c r="G17" s="120"/>
      <c r="H17" s="120"/>
      <c r="I17" s="120"/>
      <c r="J17" s="120"/>
    </row>
    <row r="18" spans="1:13">
      <c r="A18" s="25" t="s">
        <v>54</v>
      </c>
      <c r="B18" s="7" t="s">
        <v>80</v>
      </c>
      <c r="C18" s="7" t="s">
        <v>158</v>
      </c>
      <c r="D18" s="7" t="s">
        <v>74</v>
      </c>
      <c r="E18" s="8" t="s">
        <v>189</v>
      </c>
      <c r="F18" s="7" t="s">
        <v>176</v>
      </c>
      <c r="G18" s="26" t="s">
        <v>75</v>
      </c>
      <c r="H18" s="26" t="s">
        <v>76</v>
      </c>
      <c r="I18" s="32" t="s">
        <v>77</v>
      </c>
      <c r="J18" s="25"/>
      <c r="K18" s="9" t="str">
        <f>"290,0"</f>
        <v>290,0</v>
      </c>
      <c r="L18" s="9" t="str">
        <f>"171,9596"</f>
        <v>171,9596</v>
      </c>
      <c r="M18" s="7"/>
    </row>
    <row r="20" spans="1:13" ht="16">
      <c r="F20" s="17"/>
      <c r="G20" s="5"/>
      <c r="K20" s="23"/>
      <c r="M20" s="6"/>
    </row>
    <row r="21" spans="1:13" ht="16">
      <c r="F21" s="17"/>
      <c r="G21" s="5"/>
      <c r="K21" s="23"/>
      <c r="M21" s="6"/>
    </row>
    <row r="22" spans="1:13" ht="16">
      <c r="F22" s="17"/>
      <c r="G22" s="5"/>
      <c r="K22" s="23"/>
      <c r="M22" s="6"/>
    </row>
    <row r="23" spans="1:13" ht="16">
      <c r="F23" s="17"/>
      <c r="G23" s="5"/>
      <c r="K23" s="23"/>
      <c r="M23" s="6"/>
    </row>
    <row r="24" spans="1:13" ht="16">
      <c r="F24" s="17"/>
      <c r="G24" s="5"/>
      <c r="K24" s="23"/>
      <c r="M24" s="6"/>
    </row>
    <row r="25" spans="1:13" ht="16">
      <c r="F25" s="17"/>
      <c r="G25" s="5"/>
      <c r="K25" s="23"/>
      <c r="M25" s="6"/>
    </row>
    <row r="26" spans="1:13" ht="16">
      <c r="F26" s="17"/>
      <c r="G26" s="5"/>
      <c r="K26" s="23"/>
      <c r="M26" s="6"/>
    </row>
    <row r="27" spans="1:13">
      <c r="G27" s="5"/>
      <c r="K27" s="23"/>
      <c r="M27" s="6"/>
    </row>
    <row r="28" spans="1:13" ht="18">
      <c r="C28" s="18"/>
      <c r="D28" s="18"/>
      <c r="E28" s="5"/>
      <c r="F28" s="16"/>
      <c r="G28" s="5"/>
      <c r="K28" s="23"/>
      <c r="M28" s="6"/>
    </row>
    <row r="29" spans="1:13" ht="16">
      <c r="C29" s="19"/>
      <c r="D29" s="19"/>
      <c r="E29" s="5"/>
      <c r="F29" s="16"/>
      <c r="G29" s="5"/>
      <c r="K29" s="23"/>
      <c r="M29" s="6"/>
    </row>
    <row r="30" spans="1:13" ht="14">
      <c r="C30" s="20"/>
      <c r="D30" s="21"/>
      <c r="E30" s="5"/>
      <c r="F30" s="16"/>
      <c r="G30" s="5"/>
      <c r="K30" s="23"/>
      <c r="M30" s="6"/>
    </row>
    <row r="31" spans="1:13" ht="14">
      <c r="C31" s="1"/>
      <c r="D31" s="1"/>
      <c r="E31" s="1"/>
      <c r="F31" s="40"/>
      <c r="G31" s="1"/>
      <c r="K31" s="23"/>
      <c r="M31" s="6"/>
    </row>
    <row r="32" spans="1:13">
      <c r="E32" s="23"/>
      <c r="F32" s="24"/>
      <c r="G32" s="22"/>
      <c r="K32" s="23"/>
      <c r="M32" s="6"/>
    </row>
    <row r="33" spans="3:13">
      <c r="E33" s="5"/>
      <c r="F33" s="16"/>
      <c r="G33" s="5"/>
      <c r="K33" s="23"/>
      <c r="M33" s="6"/>
    </row>
    <row r="34" spans="3:13" ht="14">
      <c r="C34" s="20"/>
      <c r="D34" s="21"/>
      <c r="E34" s="5"/>
      <c r="F34" s="16"/>
      <c r="G34" s="5"/>
      <c r="K34" s="23"/>
      <c r="M34" s="6"/>
    </row>
    <row r="35" spans="3:13" ht="14">
      <c r="C35" s="1"/>
      <c r="D35" s="1"/>
      <c r="E35" s="1"/>
      <c r="F35" s="40"/>
      <c r="G35" s="1"/>
      <c r="K35" s="23"/>
      <c r="M35" s="6"/>
    </row>
    <row r="36" spans="3:13">
      <c r="E36" s="23"/>
      <c r="F36" s="24"/>
      <c r="G36" s="22"/>
      <c r="K36" s="23"/>
      <c r="M36" s="6"/>
    </row>
    <row r="37" spans="3:13">
      <c r="E37" s="23"/>
      <c r="F37" s="24"/>
      <c r="G37" s="22"/>
      <c r="K37" s="23"/>
      <c r="M37" s="6"/>
    </row>
    <row r="38" spans="3:13">
      <c r="E38" s="5"/>
      <c r="F38" s="16"/>
      <c r="G38" s="5"/>
      <c r="K38" s="23"/>
      <c r="M38" s="6"/>
    </row>
    <row r="39" spans="3:13">
      <c r="E39" s="5"/>
      <c r="F39" s="16"/>
      <c r="G39" s="5"/>
      <c r="K39" s="23"/>
      <c r="M39" s="6"/>
    </row>
    <row r="40" spans="3:13" ht="16">
      <c r="C40" s="19"/>
      <c r="D40" s="19"/>
      <c r="E40" s="5"/>
      <c r="F40" s="16"/>
      <c r="G40" s="5"/>
      <c r="K40" s="23"/>
      <c r="M40" s="6"/>
    </row>
    <row r="41" spans="3:13" ht="14">
      <c r="C41" s="20"/>
      <c r="D41" s="21"/>
      <c r="E41" s="5"/>
      <c r="F41" s="16"/>
      <c r="G41" s="5"/>
      <c r="K41" s="23"/>
      <c r="M41" s="6"/>
    </row>
    <row r="42" spans="3:13" ht="14">
      <c r="C42" s="1"/>
      <c r="D42" s="1"/>
      <c r="E42" s="1"/>
      <c r="F42" s="40"/>
      <c r="G42" s="1"/>
      <c r="K42" s="23"/>
      <c r="M42" s="6"/>
    </row>
    <row r="43" spans="3:13">
      <c r="E43" s="23"/>
      <c r="F43" s="24"/>
      <c r="G43" s="22"/>
      <c r="K43" s="23"/>
      <c r="M43" s="6"/>
    </row>
    <row r="44" spans="3:13">
      <c r="E44" s="5"/>
      <c r="F44" s="16"/>
      <c r="G44" s="5"/>
      <c r="K44" s="23"/>
      <c r="M44" s="6"/>
    </row>
    <row r="45" spans="3:13" ht="14">
      <c r="C45" s="20"/>
      <c r="D45" s="21"/>
      <c r="E45" s="5"/>
      <c r="F45" s="16"/>
      <c r="G45" s="5"/>
      <c r="K45" s="23"/>
      <c r="M45" s="6"/>
    </row>
    <row r="46" spans="3:13" ht="14">
      <c r="C46" s="1"/>
      <c r="D46" s="1"/>
      <c r="E46" s="1"/>
      <c r="F46" s="40"/>
      <c r="G46" s="1"/>
      <c r="K46" s="23"/>
      <c r="M46" s="6"/>
    </row>
    <row r="47" spans="3:13">
      <c r="E47" s="23"/>
      <c r="F47" s="24"/>
      <c r="G47" s="22"/>
      <c r="K47" s="23"/>
      <c r="M47" s="6"/>
    </row>
    <row r="48" spans="3:13">
      <c r="E48" s="5"/>
      <c r="F48" s="16"/>
      <c r="G48" s="5"/>
      <c r="K48" s="23"/>
      <c r="M48" s="6"/>
    </row>
    <row r="49" spans="3:13" ht="14">
      <c r="C49" s="20"/>
      <c r="D49" s="21"/>
      <c r="E49" s="5"/>
      <c r="F49" s="16"/>
      <c r="G49" s="5"/>
      <c r="K49" s="23"/>
      <c r="M49" s="6"/>
    </row>
    <row r="50" spans="3:13" ht="14">
      <c r="C50" s="1"/>
      <c r="D50" s="1"/>
      <c r="E50" s="1"/>
      <c r="F50" s="40"/>
      <c r="G50" s="1"/>
      <c r="K50" s="23"/>
      <c r="M50" s="6"/>
    </row>
    <row r="51" spans="3:13">
      <c r="E51" s="23"/>
      <c r="F51" s="24"/>
      <c r="G51" s="22"/>
      <c r="K51" s="23"/>
      <c r="M51" s="6"/>
    </row>
    <row r="52" spans="3:13">
      <c r="E52" s="5"/>
      <c r="F52" s="16"/>
      <c r="G52" s="5"/>
      <c r="K52" s="23"/>
      <c r="M52" s="6"/>
    </row>
  </sheetData>
  <mergeCells count="16"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zoomScaleNormal="100" workbookViewId="0">
      <selection activeCell="E3" sqref="E3:E4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40" style="5" bestFit="1" customWidth="1"/>
    <col min="7" max="9" width="4.6640625" style="23" bestFit="1" customWidth="1"/>
    <col min="10" max="10" width="4.33203125" style="23" bestFit="1" customWidth="1"/>
    <col min="11" max="11" width="10.5" style="6" bestFit="1" customWidth="1"/>
    <col min="12" max="12" width="7.664062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100" t="s">
        <v>153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62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1" customFormat="1" ht="12.75" customHeight="1">
      <c r="A3" s="108" t="s">
        <v>175</v>
      </c>
      <c r="B3" s="115" t="s">
        <v>0</v>
      </c>
      <c r="C3" s="110" t="s">
        <v>184</v>
      </c>
      <c r="D3" s="110" t="s">
        <v>6</v>
      </c>
      <c r="E3" s="112" t="s">
        <v>185</v>
      </c>
      <c r="F3" s="114" t="s">
        <v>5</v>
      </c>
      <c r="G3" s="114" t="s">
        <v>174</v>
      </c>
      <c r="H3" s="114"/>
      <c r="I3" s="114"/>
      <c r="J3" s="114"/>
      <c r="K3" s="112" t="s">
        <v>53</v>
      </c>
      <c r="L3" s="112" t="s">
        <v>3</v>
      </c>
      <c r="M3" s="117" t="s">
        <v>2</v>
      </c>
    </row>
    <row r="4" spans="1:13" s="1" customFormat="1" ht="21" customHeight="1" thickBot="1">
      <c r="A4" s="109"/>
      <c r="B4" s="116"/>
      <c r="C4" s="111"/>
      <c r="D4" s="111"/>
      <c r="E4" s="113"/>
      <c r="F4" s="111"/>
      <c r="G4" s="4">
        <v>1</v>
      </c>
      <c r="H4" s="4">
        <v>2</v>
      </c>
      <c r="I4" s="4">
        <v>3</v>
      </c>
      <c r="J4" s="4" t="s">
        <v>4</v>
      </c>
      <c r="K4" s="113"/>
      <c r="L4" s="113"/>
      <c r="M4" s="118"/>
    </row>
    <row r="5" spans="1:13" ht="16">
      <c r="A5" s="98" t="s">
        <v>34</v>
      </c>
      <c r="B5" s="98"/>
      <c r="C5" s="99"/>
      <c r="D5" s="99"/>
      <c r="E5" s="99"/>
      <c r="F5" s="99"/>
      <c r="G5" s="99"/>
      <c r="H5" s="99"/>
      <c r="I5" s="99"/>
      <c r="J5" s="99"/>
    </row>
    <row r="6" spans="1:13">
      <c r="A6" s="25" t="s">
        <v>54</v>
      </c>
      <c r="B6" s="7" t="s">
        <v>130</v>
      </c>
      <c r="C6" s="7" t="s">
        <v>159</v>
      </c>
      <c r="D6" s="7" t="s">
        <v>105</v>
      </c>
      <c r="E6" s="8" t="s">
        <v>189</v>
      </c>
      <c r="F6" s="7" t="s">
        <v>177</v>
      </c>
      <c r="G6" s="26" t="s">
        <v>106</v>
      </c>
      <c r="H6" s="26" t="s">
        <v>92</v>
      </c>
      <c r="I6" s="32" t="s">
        <v>107</v>
      </c>
      <c r="J6" s="25"/>
      <c r="K6" s="9" t="str">
        <f>"20,0"</f>
        <v>20,0</v>
      </c>
      <c r="L6" s="9" t="str">
        <f>"19,6787"</f>
        <v>19,6787</v>
      </c>
      <c r="M6" s="7"/>
    </row>
    <row r="8" spans="1:13" ht="16">
      <c r="A8" s="119" t="s">
        <v>8</v>
      </c>
      <c r="B8" s="119"/>
      <c r="C8" s="120"/>
      <c r="D8" s="120"/>
      <c r="E8" s="120"/>
      <c r="F8" s="120"/>
      <c r="G8" s="120"/>
      <c r="H8" s="120"/>
      <c r="I8" s="120"/>
      <c r="J8" s="120"/>
    </row>
    <row r="9" spans="1:13">
      <c r="A9" s="27" t="s">
        <v>54</v>
      </c>
      <c r="B9" s="10" t="s">
        <v>131</v>
      </c>
      <c r="C9" s="10" t="s">
        <v>160</v>
      </c>
      <c r="D9" s="10" t="s">
        <v>108</v>
      </c>
      <c r="E9" s="11" t="s">
        <v>187</v>
      </c>
      <c r="F9" s="10" t="s">
        <v>182</v>
      </c>
      <c r="G9" s="29" t="s">
        <v>109</v>
      </c>
      <c r="H9" s="28" t="s">
        <v>110</v>
      </c>
      <c r="I9" s="28" t="s">
        <v>111</v>
      </c>
      <c r="J9" s="27"/>
      <c r="K9" s="12" t="str">
        <f>"45,0"</f>
        <v>45,0</v>
      </c>
      <c r="L9" s="12" t="str">
        <f>"40,3524"</f>
        <v>40,3524</v>
      </c>
      <c r="M9" s="10"/>
    </row>
    <row r="10" spans="1:13">
      <c r="A10" s="30" t="s">
        <v>132</v>
      </c>
      <c r="B10" s="13" t="s">
        <v>133</v>
      </c>
      <c r="C10" s="13" t="s">
        <v>161</v>
      </c>
      <c r="D10" s="13" t="s">
        <v>112</v>
      </c>
      <c r="E10" s="14" t="s">
        <v>187</v>
      </c>
      <c r="F10" s="13" t="s">
        <v>179</v>
      </c>
      <c r="G10" s="31" t="s">
        <v>109</v>
      </c>
      <c r="H10" s="31" t="s">
        <v>110</v>
      </c>
      <c r="I10" s="33" t="s">
        <v>111</v>
      </c>
      <c r="J10" s="30"/>
      <c r="K10" s="15" t="str">
        <f>"42,5"</f>
        <v>42,5</v>
      </c>
      <c r="L10" s="15" t="str">
        <f>"39,1850"</f>
        <v>39,1850</v>
      </c>
      <c r="M10" s="13"/>
    </row>
    <row r="12" spans="1:13" ht="16">
      <c r="A12" s="119" t="s">
        <v>14</v>
      </c>
      <c r="B12" s="119"/>
      <c r="C12" s="120"/>
      <c r="D12" s="120"/>
      <c r="E12" s="120"/>
      <c r="F12" s="120"/>
      <c r="G12" s="120"/>
      <c r="H12" s="120"/>
      <c r="I12" s="120"/>
      <c r="J12" s="120"/>
    </row>
    <row r="13" spans="1:13">
      <c r="A13" s="25" t="s">
        <v>54</v>
      </c>
      <c r="B13" s="7" t="s">
        <v>100</v>
      </c>
      <c r="C13" s="7" t="s">
        <v>162</v>
      </c>
      <c r="D13" s="7" t="s">
        <v>113</v>
      </c>
      <c r="E13" s="8" t="s">
        <v>187</v>
      </c>
      <c r="F13" s="7" t="s">
        <v>181</v>
      </c>
      <c r="G13" s="26" t="s">
        <v>114</v>
      </c>
      <c r="H13" s="26" t="s">
        <v>110</v>
      </c>
      <c r="I13" s="26" t="s">
        <v>115</v>
      </c>
      <c r="J13" s="25"/>
      <c r="K13" s="9" t="str">
        <f>"47,5"</f>
        <v>47,5</v>
      </c>
      <c r="L13" s="9" t="str">
        <f>"40,2159"</f>
        <v>40,2159</v>
      </c>
      <c r="M13" s="7" t="s">
        <v>97</v>
      </c>
    </row>
    <row r="15" spans="1:13" ht="16">
      <c r="A15" s="119" t="s">
        <v>21</v>
      </c>
      <c r="B15" s="119"/>
      <c r="C15" s="120"/>
      <c r="D15" s="120"/>
      <c r="E15" s="120"/>
      <c r="F15" s="120"/>
      <c r="G15" s="120"/>
      <c r="H15" s="120"/>
      <c r="I15" s="120"/>
      <c r="J15" s="120"/>
    </row>
    <row r="16" spans="1:13">
      <c r="A16" s="25" t="s">
        <v>64</v>
      </c>
      <c r="B16" s="7" t="s">
        <v>57</v>
      </c>
      <c r="C16" s="7" t="s">
        <v>163</v>
      </c>
      <c r="D16" s="7" t="s">
        <v>23</v>
      </c>
      <c r="E16" s="8" t="s">
        <v>187</v>
      </c>
      <c r="F16" s="7" t="s">
        <v>178</v>
      </c>
      <c r="G16" s="32" t="s">
        <v>115</v>
      </c>
      <c r="H16" s="32" t="s">
        <v>10</v>
      </c>
      <c r="I16" s="32" t="s">
        <v>11</v>
      </c>
      <c r="J16" s="25"/>
      <c r="K16" s="9" t="str">
        <f>"0.00"</f>
        <v>0.00</v>
      </c>
      <c r="L16" s="9" t="str">
        <f>"0,0000"</f>
        <v>0,0000</v>
      </c>
      <c r="M16" s="7"/>
    </row>
    <row r="18" spans="1:13" ht="16">
      <c r="A18" s="119" t="s">
        <v>28</v>
      </c>
      <c r="B18" s="119"/>
      <c r="C18" s="120"/>
      <c r="D18" s="120"/>
      <c r="E18" s="120"/>
      <c r="F18" s="120"/>
      <c r="G18" s="120"/>
      <c r="H18" s="120"/>
      <c r="I18" s="120"/>
      <c r="J18" s="120"/>
    </row>
    <row r="19" spans="1:13">
      <c r="A19" s="27" t="s">
        <v>54</v>
      </c>
      <c r="B19" s="10" t="s">
        <v>134</v>
      </c>
      <c r="C19" s="10" t="s">
        <v>164</v>
      </c>
      <c r="D19" s="10" t="s">
        <v>116</v>
      </c>
      <c r="E19" s="11" t="s">
        <v>187</v>
      </c>
      <c r="F19" s="10" t="s">
        <v>177</v>
      </c>
      <c r="G19" s="28" t="s">
        <v>117</v>
      </c>
      <c r="H19" s="28" t="s">
        <v>115</v>
      </c>
      <c r="I19" s="28" t="s">
        <v>118</v>
      </c>
      <c r="J19" s="27"/>
      <c r="K19" s="12" t="str">
        <f>"57,5"</f>
        <v>57,5</v>
      </c>
      <c r="L19" s="12" t="str">
        <f>"42,4551"</f>
        <v>42,4551</v>
      </c>
      <c r="M19" s="10" t="s">
        <v>91</v>
      </c>
    </row>
    <row r="20" spans="1:13">
      <c r="A20" s="37" t="s">
        <v>132</v>
      </c>
      <c r="B20" s="34" t="s">
        <v>135</v>
      </c>
      <c r="C20" s="34" t="s">
        <v>165</v>
      </c>
      <c r="D20" s="34" t="s">
        <v>119</v>
      </c>
      <c r="E20" s="35" t="s">
        <v>187</v>
      </c>
      <c r="F20" s="34" t="s">
        <v>179</v>
      </c>
      <c r="G20" s="38" t="s">
        <v>111</v>
      </c>
      <c r="H20" s="38" t="s">
        <v>10</v>
      </c>
      <c r="I20" s="38" t="s">
        <v>118</v>
      </c>
      <c r="J20" s="37"/>
      <c r="K20" s="36" t="str">
        <f>"57,5"</f>
        <v>57,5</v>
      </c>
      <c r="L20" s="36" t="str">
        <f>"40,5289"</f>
        <v>40,5289</v>
      </c>
      <c r="M20" s="34"/>
    </row>
    <row r="21" spans="1:13">
      <c r="A21" s="37" t="s">
        <v>54</v>
      </c>
      <c r="B21" s="34" t="s">
        <v>136</v>
      </c>
      <c r="C21" s="34" t="s">
        <v>120</v>
      </c>
      <c r="D21" s="34" t="s">
        <v>121</v>
      </c>
      <c r="E21" s="35" t="s">
        <v>186</v>
      </c>
      <c r="F21" s="34" t="s">
        <v>178</v>
      </c>
      <c r="G21" s="38" t="s">
        <v>10</v>
      </c>
      <c r="H21" s="38" t="s">
        <v>118</v>
      </c>
      <c r="I21" s="39" t="s">
        <v>122</v>
      </c>
      <c r="J21" s="37"/>
      <c r="K21" s="36" t="str">
        <f>"57,5"</f>
        <v>57,5</v>
      </c>
      <c r="L21" s="36" t="str">
        <f>"39,9884"</f>
        <v>39,9884</v>
      </c>
      <c r="M21" s="34"/>
    </row>
    <row r="22" spans="1:13">
      <c r="A22" s="30" t="s">
        <v>132</v>
      </c>
      <c r="B22" s="13" t="s">
        <v>137</v>
      </c>
      <c r="C22" s="13" t="s">
        <v>123</v>
      </c>
      <c r="D22" s="13" t="s">
        <v>124</v>
      </c>
      <c r="E22" s="14" t="s">
        <v>186</v>
      </c>
      <c r="F22" s="13" t="s">
        <v>177</v>
      </c>
      <c r="G22" s="31" t="s">
        <v>117</v>
      </c>
      <c r="H22" s="31" t="s">
        <v>111</v>
      </c>
      <c r="I22" s="31" t="s">
        <v>10</v>
      </c>
      <c r="J22" s="30"/>
      <c r="K22" s="15" t="str">
        <f>"50,0"</f>
        <v>50,0</v>
      </c>
      <c r="L22" s="15" t="str">
        <f>"37,0750"</f>
        <v>37,0750</v>
      </c>
      <c r="M22" s="13"/>
    </row>
    <row r="24" spans="1:13" ht="16">
      <c r="A24" s="119" t="s">
        <v>34</v>
      </c>
      <c r="B24" s="119"/>
      <c r="C24" s="120"/>
      <c r="D24" s="120"/>
      <c r="E24" s="120"/>
      <c r="F24" s="120"/>
      <c r="G24" s="120"/>
      <c r="H24" s="120"/>
      <c r="I24" s="120"/>
      <c r="J24" s="120"/>
    </row>
    <row r="25" spans="1:13">
      <c r="A25" s="25" t="s">
        <v>54</v>
      </c>
      <c r="B25" s="7" t="s">
        <v>138</v>
      </c>
      <c r="C25" s="7" t="s">
        <v>125</v>
      </c>
      <c r="D25" s="7" t="s">
        <v>126</v>
      </c>
      <c r="E25" s="8" t="s">
        <v>186</v>
      </c>
      <c r="F25" s="7" t="s">
        <v>177</v>
      </c>
      <c r="G25" s="26" t="s">
        <v>110</v>
      </c>
      <c r="H25" s="26" t="s">
        <v>115</v>
      </c>
      <c r="I25" s="32" t="s">
        <v>11</v>
      </c>
      <c r="J25" s="25"/>
      <c r="K25" s="9" t="str">
        <f>"47,5"</f>
        <v>47,5</v>
      </c>
      <c r="L25" s="9" t="str">
        <f>"31,2586"</f>
        <v>31,2586</v>
      </c>
      <c r="M25" s="7"/>
    </row>
    <row r="27" spans="1:13" ht="16">
      <c r="A27" s="119" t="s">
        <v>87</v>
      </c>
      <c r="B27" s="119"/>
      <c r="C27" s="120"/>
      <c r="D27" s="120"/>
      <c r="E27" s="120"/>
      <c r="F27" s="120"/>
      <c r="G27" s="120"/>
      <c r="H27" s="120"/>
      <c r="I27" s="120"/>
      <c r="J27" s="120"/>
    </row>
    <row r="28" spans="1:13">
      <c r="A28" s="27" t="s">
        <v>54</v>
      </c>
      <c r="B28" s="10" t="s">
        <v>139</v>
      </c>
      <c r="C28" s="10" t="s">
        <v>166</v>
      </c>
      <c r="D28" s="10" t="s">
        <v>127</v>
      </c>
      <c r="E28" s="11" t="s">
        <v>187</v>
      </c>
      <c r="F28" s="10" t="s">
        <v>179</v>
      </c>
      <c r="G28" s="28" t="s">
        <v>12</v>
      </c>
      <c r="H28" s="28" t="s">
        <v>122</v>
      </c>
      <c r="I28" s="29" t="s">
        <v>128</v>
      </c>
      <c r="J28" s="27"/>
      <c r="K28" s="12" t="str">
        <f>"60,0"</f>
        <v>60,0</v>
      </c>
      <c r="L28" s="12" t="str">
        <f>"37,1820"</f>
        <v>37,1820</v>
      </c>
      <c r="M28" s="10"/>
    </row>
    <row r="29" spans="1:13">
      <c r="A29" s="30" t="s">
        <v>54</v>
      </c>
      <c r="B29" s="13" t="s">
        <v>90</v>
      </c>
      <c r="C29" s="13" t="s">
        <v>88</v>
      </c>
      <c r="D29" s="13" t="s">
        <v>89</v>
      </c>
      <c r="E29" s="14" t="s">
        <v>186</v>
      </c>
      <c r="F29" s="13" t="s">
        <v>177</v>
      </c>
      <c r="G29" s="33" t="s">
        <v>129</v>
      </c>
      <c r="H29" s="31" t="s">
        <v>129</v>
      </c>
      <c r="I29" s="33" t="s">
        <v>102</v>
      </c>
      <c r="J29" s="30"/>
      <c r="K29" s="15" t="str">
        <f>"70,0"</f>
        <v>70,0</v>
      </c>
      <c r="L29" s="15" t="str">
        <f>"45,0870"</f>
        <v>45,0870</v>
      </c>
      <c r="M29" s="13"/>
    </row>
    <row r="31" spans="1:13" ht="16">
      <c r="F31" s="17"/>
      <c r="G31" s="5"/>
      <c r="K31" s="23"/>
      <c r="M31" s="6"/>
    </row>
    <row r="32" spans="1:13" ht="16">
      <c r="F32" s="17"/>
      <c r="G32" s="5"/>
      <c r="K32" s="23"/>
      <c r="M32" s="6"/>
    </row>
    <row r="33" spans="3:13" ht="16">
      <c r="F33" s="17"/>
      <c r="G33" s="5"/>
      <c r="K33" s="23"/>
      <c r="M33" s="6"/>
    </row>
    <row r="34" spans="3:13" ht="16">
      <c r="F34" s="17"/>
      <c r="G34" s="5"/>
      <c r="K34" s="23"/>
      <c r="M34" s="6"/>
    </row>
    <row r="35" spans="3:13" ht="16">
      <c r="F35" s="17"/>
      <c r="G35" s="5"/>
      <c r="K35" s="23"/>
      <c r="M35" s="6"/>
    </row>
    <row r="36" spans="3:13" ht="16">
      <c r="F36" s="17"/>
      <c r="G36" s="5"/>
      <c r="K36" s="23"/>
      <c r="M36" s="6"/>
    </row>
    <row r="37" spans="3:13" ht="16">
      <c r="F37" s="17"/>
      <c r="G37" s="5"/>
      <c r="K37" s="23"/>
      <c r="M37" s="6"/>
    </row>
    <row r="38" spans="3:13">
      <c r="G38" s="5"/>
      <c r="K38" s="23"/>
      <c r="M38" s="6"/>
    </row>
    <row r="39" spans="3:13" ht="18">
      <c r="C39" s="18"/>
      <c r="D39" s="18"/>
      <c r="E39" s="5"/>
      <c r="F39" s="16"/>
      <c r="G39" s="5"/>
      <c r="K39" s="23"/>
      <c r="M39" s="6"/>
    </row>
    <row r="40" spans="3:13" ht="16">
      <c r="C40" s="19"/>
      <c r="D40" s="19"/>
      <c r="E40" s="5"/>
      <c r="F40" s="16"/>
      <c r="G40" s="5"/>
      <c r="K40" s="23"/>
      <c r="M40" s="6"/>
    </row>
    <row r="41" spans="3:13" ht="14">
      <c r="C41" s="20"/>
      <c r="D41" s="21"/>
      <c r="E41" s="5"/>
      <c r="F41" s="16"/>
      <c r="G41" s="5"/>
      <c r="K41" s="23"/>
      <c r="M41" s="6"/>
    </row>
    <row r="42" spans="3:13" ht="14">
      <c r="C42" s="1"/>
      <c r="D42" s="1"/>
      <c r="E42" s="1"/>
      <c r="F42" s="40"/>
      <c r="G42" s="1"/>
      <c r="K42" s="23"/>
      <c r="M42" s="6"/>
    </row>
    <row r="43" spans="3:13">
      <c r="E43" s="23"/>
      <c r="F43" s="24"/>
      <c r="G43" s="22"/>
      <c r="K43" s="23"/>
      <c r="M43" s="6"/>
    </row>
    <row r="44" spans="3:13">
      <c r="E44" s="5"/>
      <c r="F44" s="16"/>
      <c r="G44" s="5"/>
      <c r="K44" s="23"/>
      <c r="M44" s="6"/>
    </row>
    <row r="45" spans="3:13">
      <c r="E45" s="5"/>
      <c r="F45" s="16"/>
      <c r="G45" s="5"/>
      <c r="K45" s="23"/>
      <c r="M45" s="6"/>
    </row>
    <row r="46" spans="3:13" ht="16">
      <c r="C46" s="19"/>
      <c r="D46" s="19"/>
      <c r="E46" s="5"/>
      <c r="F46" s="16"/>
      <c r="G46" s="5"/>
      <c r="K46" s="23"/>
      <c r="M46" s="6"/>
    </row>
    <row r="47" spans="3:13" ht="14">
      <c r="C47" s="20"/>
      <c r="D47" s="21"/>
      <c r="E47" s="5"/>
      <c r="F47" s="16"/>
      <c r="G47" s="5"/>
      <c r="K47" s="23"/>
      <c r="M47" s="6"/>
    </row>
    <row r="48" spans="3:13" ht="14">
      <c r="C48" s="1"/>
      <c r="D48" s="1"/>
      <c r="E48" s="1"/>
      <c r="F48" s="40"/>
      <c r="G48" s="1"/>
      <c r="K48" s="23"/>
      <c r="M48" s="6"/>
    </row>
    <row r="49" spans="3:13">
      <c r="E49" s="23"/>
      <c r="F49" s="24"/>
      <c r="G49" s="22"/>
      <c r="K49" s="23"/>
      <c r="M49" s="6"/>
    </row>
    <row r="50" spans="3:13">
      <c r="E50" s="23"/>
      <c r="F50" s="24"/>
      <c r="G50" s="22"/>
      <c r="K50" s="23"/>
      <c r="M50" s="6"/>
    </row>
    <row r="51" spans="3:13">
      <c r="E51" s="23"/>
      <c r="F51" s="24"/>
      <c r="G51" s="22"/>
      <c r="K51" s="23"/>
      <c r="M51" s="6"/>
    </row>
    <row r="52" spans="3:13">
      <c r="E52" s="5"/>
      <c r="F52" s="16"/>
      <c r="G52" s="5"/>
      <c r="K52" s="23"/>
      <c r="M52" s="6"/>
    </row>
    <row r="53" spans="3:13" ht="14">
      <c r="C53" s="20"/>
      <c r="D53" s="21"/>
      <c r="E53" s="5"/>
      <c r="F53" s="16"/>
      <c r="G53" s="5"/>
      <c r="K53" s="23"/>
      <c r="M53" s="6"/>
    </row>
    <row r="54" spans="3:13" ht="14">
      <c r="C54" s="1"/>
      <c r="D54" s="1"/>
      <c r="E54" s="1"/>
      <c r="F54" s="40"/>
      <c r="G54" s="1"/>
      <c r="K54" s="23"/>
      <c r="M54" s="6"/>
    </row>
    <row r="55" spans="3:13">
      <c r="E55" s="23"/>
      <c r="F55" s="24"/>
      <c r="G55" s="22"/>
      <c r="K55" s="23"/>
      <c r="M55" s="6"/>
    </row>
    <row r="56" spans="3:13">
      <c r="E56" s="23"/>
      <c r="F56" s="24"/>
      <c r="G56" s="22"/>
      <c r="K56" s="23"/>
      <c r="M56" s="6"/>
    </row>
    <row r="57" spans="3:13">
      <c r="E57" s="23"/>
      <c r="F57" s="24"/>
      <c r="G57" s="22"/>
      <c r="K57" s="23"/>
      <c r="M57" s="6"/>
    </row>
    <row r="58" spans="3:13">
      <c r="E58" s="5"/>
      <c r="F58" s="16"/>
      <c r="G58" s="5"/>
      <c r="K58" s="23"/>
      <c r="M58" s="6"/>
    </row>
  </sheetData>
  <mergeCells count="18">
    <mergeCell ref="A27:J27"/>
    <mergeCell ref="K3:K4"/>
    <mergeCell ref="L3:L4"/>
    <mergeCell ref="M3:M4"/>
    <mergeCell ref="A5:J5"/>
    <mergeCell ref="B3:B4"/>
    <mergeCell ref="A8:J8"/>
    <mergeCell ref="A12:J12"/>
    <mergeCell ref="A15:J15"/>
    <mergeCell ref="A18:J18"/>
    <mergeCell ref="A24:J2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tabSelected="1"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45" bestFit="1" customWidth="1"/>
    <col min="5" max="5" width="21.5" style="45" customWidth="1"/>
    <col min="6" max="6" width="21.5" style="89" customWidth="1"/>
    <col min="7" max="7" width="46.1640625" style="5" bestFit="1" customWidth="1"/>
    <col min="8" max="8" width="4.6640625" style="54" bestFit="1" customWidth="1"/>
    <col min="9" max="10" width="5.6640625" style="24" bestFit="1" customWidth="1"/>
    <col min="11" max="11" width="4.33203125" style="24" bestFit="1" customWidth="1"/>
    <col min="12" max="12" width="10.5" style="24" bestFit="1" customWidth="1"/>
    <col min="13" max="13" width="8.33203125" style="6" customWidth="1"/>
    <col min="14" max="14" width="19.1640625" style="5" customWidth="1"/>
    <col min="15" max="16384" width="9.1640625" style="3"/>
  </cols>
  <sheetData>
    <row r="1" spans="1:14" s="2" customFormat="1" ht="29" customHeight="1">
      <c r="A1" s="100" t="s">
        <v>173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 s="2" customFormat="1" ht="62" customHeight="1" thickBot="1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</row>
    <row r="3" spans="1:14" s="1" customFormat="1" ht="12.75" customHeight="1">
      <c r="A3" s="108" t="s">
        <v>175</v>
      </c>
      <c r="B3" s="115" t="s">
        <v>0</v>
      </c>
      <c r="C3" s="110" t="s">
        <v>184</v>
      </c>
      <c r="D3" s="125" t="s">
        <v>6</v>
      </c>
      <c r="E3" s="112" t="s">
        <v>185</v>
      </c>
      <c r="F3" s="127" t="s">
        <v>86</v>
      </c>
      <c r="G3" s="114" t="s">
        <v>5</v>
      </c>
      <c r="H3" s="129" t="s">
        <v>174</v>
      </c>
      <c r="I3" s="129"/>
      <c r="J3" s="129"/>
      <c r="K3" s="129"/>
      <c r="L3" s="129" t="s">
        <v>53</v>
      </c>
      <c r="M3" s="112" t="s">
        <v>3</v>
      </c>
      <c r="N3" s="117" t="s">
        <v>2</v>
      </c>
    </row>
    <row r="4" spans="1:14" s="1" customFormat="1" ht="21" customHeight="1" thickBot="1">
      <c r="A4" s="109"/>
      <c r="B4" s="116"/>
      <c r="C4" s="111"/>
      <c r="D4" s="126"/>
      <c r="E4" s="113"/>
      <c r="F4" s="128"/>
      <c r="G4" s="111"/>
      <c r="H4" s="65">
        <v>1</v>
      </c>
      <c r="I4" s="43">
        <v>2</v>
      </c>
      <c r="J4" s="43">
        <v>3</v>
      </c>
      <c r="K4" s="41" t="s">
        <v>4</v>
      </c>
      <c r="L4" s="130"/>
      <c r="M4" s="113"/>
      <c r="N4" s="118"/>
    </row>
    <row r="5" spans="1:14" ht="16">
      <c r="A5" s="98" t="s">
        <v>14</v>
      </c>
      <c r="B5" s="98"/>
      <c r="C5" s="99"/>
      <c r="D5" s="99"/>
      <c r="E5" s="99"/>
      <c r="F5" s="99"/>
      <c r="G5" s="99"/>
      <c r="H5" s="99"/>
      <c r="I5" s="99"/>
      <c r="J5" s="99"/>
      <c r="K5" s="99"/>
    </row>
    <row r="6" spans="1:14">
      <c r="A6" s="25" t="s">
        <v>54</v>
      </c>
      <c r="B6" s="7" t="s">
        <v>140</v>
      </c>
      <c r="C6" s="7" t="s">
        <v>172</v>
      </c>
      <c r="D6" s="44">
        <v>55.85</v>
      </c>
      <c r="E6" s="44" t="s">
        <v>187</v>
      </c>
      <c r="F6" s="88">
        <v>0.89500000000000002</v>
      </c>
      <c r="G6" s="7" t="s">
        <v>177</v>
      </c>
      <c r="H6" s="52">
        <v>50</v>
      </c>
      <c r="I6" s="52">
        <v>52.5</v>
      </c>
      <c r="J6" s="53">
        <v>55</v>
      </c>
      <c r="K6" s="42"/>
      <c r="L6" s="42">
        <v>52.5</v>
      </c>
      <c r="M6" s="9">
        <f>L6*F6</f>
        <v>46.987500000000004</v>
      </c>
      <c r="N6" s="7"/>
    </row>
    <row r="7" spans="1:14">
      <c r="A7" s="23"/>
      <c r="I7" s="55"/>
      <c r="J7" s="55"/>
    </row>
    <row r="8" spans="1:14" ht="16">
      <c r="A8" s="119" t="s">
        <v>28</v>
      </c>
      <c r="B8" s="119"/>
      <c r="C8" s="121"/>
      <c r="D8" s="121"/>
      <c r="E8" s="121"/>
      <c r="F8" s="121"/>
      <c r="G8" s="121"/>
      <c r="H8" s="121"/>
      <c r="I8" s="121"/>
      <c r="J8" s="121"/>
      <c r="K8" s="121"/>
    </row>
    <row r="9" spans="1:14" ht="13.5" customHeight="1">
      <c r="A9" s="67" t="s">
        <v>54</v>
      </c>
      <c r="B9" s="77" t="s">
        <v>143</v>
      </c>
      <c r="C9" s="10" t="s">
        <v>169</v>
      </c>
      <c r="D9" s="80">
        <v>73.55</v>
      </c>
      <c r="E9" s="131" t="s">
        <v>187</v>
      </c>
      <c r="F9" s="90">
        <v>0.69869999999999999</v>
      </c>
      <c r="G9" s="10" t="s">
        <v>183</v>
      </c>
      <c r="H9" s="68">
        <v>55</v>
      </c>
      <c r="I9" s="83">
        <v>60</v>
      </c>
      <c r="J9" s="86">
        <v>65</v>
      </c>
      <c r="K9" s="58"/>
      <c r="L9" s="69">
        <v>60</v>
      </c>
      <c r="M9" s="12">
        <f>L9*F9</f>
        <v>41.921999999999997</v>
      </c>
      <c r="N9" s="70"/>
    </row>
    <row r="10" spans="1:14" ht="13.5" customHeight="1">
      <c r="A10" s="71" t="s">
        <v>54</v>
      </c>
      <c r="B10" s="78" t="s">
        <v>142</v>
      </c>
      <c r="C10" s="34" t="s">
        <v>170</v>
      </c>
      <c r="D10" s="81">
        <v>74.650000000000006</v>
      </c>
      <c r="E10" s="45" t="s">
        <v>192</v>
      </c>
      <c r="F10" s="89">
        <v>0.69089999999999996</v>
      </c>
      <c r="G10" s="34" t="s">
        <v>177</v>
      </c>
      <c r="H10" s="66">
        <v>55</v>
      </c>
      <c r="I10" s="84">
        <v>65</v>
      </c>
      <c r="J10" s="87">
        <v>75</v>
      </c>
      <c r="K10" s="59"/>
      <c r="L10" s="24">
        <v>65</v>
      </c>
      <c r="M10" s="36">
        <f t="shared" ref="M10:M12" si="0">L10*F10</f>
        <v>44.908499999999997</v>
      </c>
      <c r="N10" s="72" t="s">
        <v>147</v>
      </c>
    </row>
    <row r="11" spans="1:14" ht="13.5" customHeight="1">
      <c r="A11" s="71" t="s">
        <v>54</v>
      </c>
      <c r="B11" s="78" t="s">
        <v>144</v>
      </c>
      <c r="C11" s="34" t="s">
        <v>168</v>
      </c>
      <c r="D11" s="81">
        <v>74</v>
      </c>
      <c r="E11" s="45" t="s">
        <v>186</v>
      </c>
      <c r="F11" s="89">
        <v>0.69550000000000001</v>
      </c>
      <c r="G11" s="34" t="s">
        <v>179</v>
      </c>
      <c r="H11" s="66">
        <v>70</v>
      </c>
      <c r="I11" s="84">
        <v>80</v>
      </c>
      <c r="J11" s="84">
        <v>85</v>
      </c>
      <c r="K11" s="59"/>
      <c r="L11" s="24">
        <v>85</v>
      </c>
      <c r="M11" s="36">
        <f t="shared" si="0"/>
        <v>59.1175</v>
      </c>
      <c r="N11" s="72"/>
    </row>
    <row r="12" spans="1:14" ht="13.5" customHeight="1">
      <c r="A12" s="73" t="s">
        <v>54</v>
      </c>
      <c r="B12" s="79" t="s">
        <v>141</v>
      </c>
      <c r="C12" s="13" t="s">
        <v>171</v>
      </c>
      <c r="D12" s="82">
        <v>74.8</v>
      </c>
      <c r="E12" s="132" t="s">
        <v>188</v>
      </c>
      <c r="F12" s="91">
        <v>0.68989999999999996</v>
      </c>
      <c r="G12" s="13" t="s">
        <v>179</v>
      </c>
      <c r="H12" s="74">
        <v>70</v>
      </c>
      <c r="I12" s="85">
        <v>75</v>
      </c>
      <c r="J12" s="85">
        <v>80</v>
      </c>
      <c r="K12" s="61"/>
      <c r="L12" s="75">
        <v>80</v>
      </c>
      <c r="M12" s="15">
        <f t="shared" si="0"/>
        <v>55.191999999999993</v>
      </c>
      <c r="N12" s="76"/>
    </row>
    <row r="13" spans="1:14" ht="13.5" customHeight="1"/>
    <row r="14" spans="1:14" ht="13.5" customHeight="1">
      <c r="A14" s="122" t="s">
        <v>145</v>
      </c>
      <c r="B14" s="122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4" ht="13.5" customHeight="1">
      <c r="A15" s="27" t="s">
        <v>54</v>
      </c>
      <c r="B15" s="10" t="s">
        <v>146</v>
      </c>
      <c r="C15" s="10" t="s">
        <v>167</v>
      </c>
      <c r="D15" s="46">
        <v>88.1</v>
      </c>
      <c r="E15" s="46" t="s">
        <v>186</v>
      </c>
      <c r="F15" s="92">
        <v>0.61929999999999996</v>
      </c>
      <c r="G15" s="10" t="s">
        <v>179</v>
      </c>
      <c r="H15" s="57">
        <v>95</v>
      </c>
      <c r="I15" s="56">
        <v>100</v>
      </c>
      <c r="J15" s="56">
        <v>100</v>
      </c>
      <c r="K15" s="58"/>
      <c r="L15" s="58">
        <v>95</v>
      </c>
      <c r="M15" s="12">
        <f>L15*F15</f>
        <v>58.833499999999994</v>
      </c>
      <c r="N15" s="10"/>
    </row>
    <row r="16" spans="1:14" ht="13.5" customHeight="1">
      <c r="A16" s="30" t="s">
        <v>132</v>
      </c>
      <c r="B16" s="13" t="s">
        <v>90</v>
      </c>
      <c r="C16" s="13" t="s">
        <v>88</v>
      </c>
      <c r="D16" s="47">
        <v>82.6</v>
      </c>
      <c r="E16" s="47" t="s">
        <v>186</v>
      </c>
      <c r="F16" s="93">
        <v>0.64410000000000001</v>
      </c>
      <c r="G16" s="13" t="s">
        <v>177</v>
      </c>
      <c r="H16" s="60">
        <v>75</v>
      </c>
      <c r="I16" s="60">
        <v>87.5</v>
      </c>
      <c r="J16" s="62">
        <v>95</v>
      </c>
      <c r="K16" s="62"/>
      <c r="L16" s="61">
        <v>87.5</v>
      </c>
      <c r="M16" s="15">
        <f>L16*F16</f>
        <v>56.358750000000001</v>
      </c>
      <c r="N16" s="13"/>
    </row>
    <row r="17" spans="1:14" ht="13.5" customHeight="1">
      <c r="A17" s="23"/>
      <c r="I17" s="55"/>
      <c r="J17" s="55"/>
    </row>
    <row r="18" spans="1:14" ht="13.5" customHeight="1">
      <c r="A18" s="23"/>
      <c r="H18" s="24"/>
      <c r="I18" s="63"/>
    </row>
    <row r="19" spans="1:14" ht="13.5" customHeight="1">
      <c r="A19" s="23"/>
      <c r="I19" s="55"/>
      <c r="J19" s="55"/>
    </row>
    <row r="20" spans="1:14" ht="16">
      <c r="A20" s="119"/>
      <c r="B20" s="119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4">
      <c r="A21" s="23"/>
      <c r="I21" s="55"/>
      <c r="J21" s="55"/>
    </row>
    <row r="22" spans="1:14">
      <c r="A22" s="23"/>
      <c r="I22" s="55"/>
      <c r="J22" s="55"/>
    </row>
    <row r="24" spans="1:14" ht="16">
      <c r="G24" s="17"/>
      <c r="N24" s="6"/>
    </row>
    <row r="25" spans="1:14" ht="16">
      <c r="G25" s="17"/>
      <c r="N25" s="6"/>
    </row>
    <row r="26" spans="1:14" ht="16">
      <c r="G26" s="17"/>
      <c r="N26" s="6"/>
    </row>
    <row r="27" spans="1:14" ht="16">
      <c r="G27" s="17"/>
      <c r="N27" s="6"/>
    </row>
    <row r="28" spans="1:14" ht="16">
      <c r="G28" s="17"/>
      <c r="N28" s="6"/>
    </row>
    <row r="29" spans="1:14" ht="16">
      <c r="G29" s="17"/>
      <c r="N29" s="6"/>
    </row>
    <row r="30" spans="1:14" ht="16">
      <c r="G30" s="17"/>
      <c r="N30" s="6"/>
    </row>
    <row r="31" spans="1:14">
      <c r="N31" s="6"/>
    </row>
    <row r="32" spans="1:14" ht="18">
      <c r="C32" s="18"/>
      <c r="D32" s="48"/>
      <c r="E32" s="48"/>
      <c r="F32" s="94"/>
      <c r="G32" s="16"/>
      <c r="N32" s="6"/>
    </row>
    <row r="33" spans="3:14" ht="16">
      <c r="C33" s="19"/>
      <c r="D33" s="49"/>
      <c r="E33" s="49"/>
      <c r="F33" s="95"/>
      <c r="G33" s="16"/>
      <c r="N33" s="6"/>
    </row>
    <row r="34" spans="3:14" ht="14">
      <c r="C34" s="20"/>
      <c r="D34" s="50"/>
      <c r="E34" s="50"/>
      <c r="F34" s="96"/>
      <c r="G34" s="16"/>
      <c r="N34" s="6"/>
    </row>
    <row r="35" spans="3:14" ht="14">
      <c r="C35" s="1"/>
      <c r="D35" s="51"/>
      <c r="E35" s="51"/>
      <c r="F35" s="97"/>
      <c r="G35" s="40"/>
      <c r="H35" s="64"/>
      <c r="N35" s="6"/>
    </row>
    <row r="36" spans="3:14">
      <c r="G36" s="24"/>
      <c r="N36" s="6"/>
    </row>
    <row r="37" spans="3:14">
      <c r="G37" s="16"/>
      <c r="N37" s="6"/>
    </row>
  </sheetData>
  <mergeCells count="16">
    <mergeCell ref="A5:K5"/>
    <mergeCell ref="A8:K8"/>
    <mergeCell ref="A14:K14"/>
    <mergeCell ref="A20:K20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E3:E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IPL Двоеборье без экип</vt:lpstr>
      <vt:lpstr>IPL Жим без экипировки</vt:lpstr>
      <vt:lpstr>WRPF Военный жим</vt:lpstr>
      <vt:lpstr>СПР Жим СФО</vt:lpstr>
      <vt:lpstr>IPL Тяга без экипировки</vt:lpstr>
      <vt:lpstr>WRPF Строгий подъем на бицепс</vt:lpstr>
      <vt:lpstr>WRPF Экстремальный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2024-07-22T16:23:17Z</dcterms:modified>
</cp:coreProperties>
</file>