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Октябрь/"/>
    </mc:Choice>
  </mc:AlternateContent>
  <xr:revisionPtr revIDLastSave="0" documentId="13_ncr:1_{118170AB-DFC3-1E47-AE4B-6483671AB6FE}" xr6:coauthVersionLast="45" xr6:coauthVersionMax="45" xr10:uidLastSave="{00000000-0000-0000-0000-000000000000}"/>
  <bookViews>
    <workbookView xWindow="0" yWindow="460" windowWidth="28800" windowHeight="16140" activeTab="4" xr2:uid="{00000000-000D-0000-FFFF-FFFF00000000}"/>
  </bookViews>
  <sheets>
    <sheet name="BP Raw" sheetId="5" r:id="rId1"/>
    <sheet name="BP Soft SP DT" sheetId="23" r:id="rId2"/>
    <sheet name="BP Soft MP DT" sheetId="29" r:id="rId3"/>
    <sheet name="BP Soft MP" sheetId="26" r:id="rId4"/>
    <sheet name="BP Raw DT" sheetId="68" r:id="rId5"/>
  </sheets>
  <definedNames>
    <definedName name="_FilterDatabase" localSheetId="0" hidden="1">'BP Raw'!$A$1:$L$3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29" l="1"/>
  <c r="M9" i="23"/>
  <c r="M6" i="23"/>
  <c r="E6" i="5"/>
  <c r="E9" i="5"/>
  <c r="E12" i="5"/>
  <c r="E15" i="5"/>
  <c r="M15" i="5" s="1"/>
  <c r="M12" i="5"/>
  <c r="M9" i="5"/>
  <c r="M6" i="5"/>
  <c r="K6" i="68"/>
  <c r="L6" i="68"/>
  <c r="E6" i="29" l="1"/>
  <c r="L7" i="26"/>
  <c r="E7" i="26"/>
  <c r="L6" i="26"/>
  <c r="E6" i="26"/>
  <c r="E9" i="23"/>
  <c r="E6" i="23"/>
</calcChain>
</file>

<file path=xl/sharedStrings.xml><?xml version="1.0" encoding="utf-8"?>
<sst xmlns="http://schemas.openxmlformats.org/spreadsheetml/2006/main" count="176" uniqueCount="94">
  <si>
    <t>ФИО</t>
  </si>
  <si>
    <t>Тренер</t>
  </si>
  <si>
    <t>Очки</t>
  </si>
  <si>
    <t>Рек</t>
  </si>
  <si>
    <t>Возрастная группа
Дата рождения/Возраст</t>
  </si>
  <si>
    <t>Город/Область</t>
  </si>
  <si>
    <t>Собственный 
вес</t>
  </si>
  <si>
    <t>Жим лёжа</t>
  </si>
  <si>
    <t>ВЕСОВАЯ КАТЕГОРИЯ   90</t>
  </si>
  <si>
    <t>Смирнов Иван</t>
  </si>
  <si>
    <t>Открытая (07.07.1984)/36</t>
  </si>
  <si>
    <t>84,60</t>
  </si>
  <si>
    <t>140,0</t>
  </si>
  <si>
    <t>145,0</t>
  </si>
  <si>
    <t>147,5</t>
  </si>
  <si>
    <t>90,0</t>
  </si>
  <si>
    <t>ВЕСОВАЯ КАТЕГОРИЯ   100</t>
  </si>
  <si>
    <t>Юсупов Анвар</t>
  </si>
  <si>
    <t>Открытая (06.03.1983)/37</t>
  </si>
  <si>
    <t>98,50</t>
  </si>
  <si>
    <t>120,0</t>
  </si>
  <si>
    <t>130,0</t>
  </si>
  <si>
    <t>100,0</t>
  </si>
  <si>
    <t>ВЕСОВАЯ КАТЕГОРИЯ   110</t>
  </si>
  <si>
    <t>Остапенко Кирилл</t>
  </si>
  <si>
    <t>101,30</t>
  </si>
  <si>
    <t>165,0</t>
  </si>
  <si>
    <t>170,0</t>
  </si>
  <si>
    <t>172,5</t>
  </si>
  <si>
    <t>ВЕСОВАЯ КАТЕГОРИЯ   120</t>
  </si>
  <si>
    <t>Селезнёв Виталий</t>
  </si>
  <si>
    <t>Открытая (23.09.1987)/33</t>
  </si>
  <si>
    <t>112,90</t>
  </si>
  <si>
    <t>185,0</t>
  </si>
  <si>
    <t>200,0</t>
  </si>
  <si>
    <t xml:space="preserve">Лисютин М. </t>
  </si>
  <si>
    <t>Wilks/Залуцкий</t>
  </si>
  <si>
    <t>1</t>
  </si>
  <si>
    <t/>
  </si>
  <si>
    <t>Результат</t>
  </si>
  <si>
    <t>ВЕСОВАЯ КАТЕГОРИЯ   80</t>
  </si>
  <si>
    <t xml:space="preserve"> </t>
  </si>
  <si>
    <t>Тарасенко Александр</t>
  </si>
  <si>
    <t>Открытая (09.02.1996)/24</t>
  </si>
  <si>
    <t>77,30</t>
  </si>
  <si>
    <t>125,0</t>
  </si>
  <si>
    <t>127,5</t>
  </si>
  <si>
    <t>ВЕСОВАЯ КАТЕГОРИЯ   70</t>
  </si>
  <si>
    <t>Тографулина Татьяна</t>
  </si>
  <si>
    <t>Юниорки (30.08.2001)/19</t>
  </si>
  <si>
    <t>67,60</t>
  </si>
  <si>
    <t xml:space="preserve">Хан Д. </t>
  </si>
  <si>
    <t>Морозова Ольга</t>
  </si>
  <si>
    <t>Открытая (29.04.1985)/35</t>
  </si>
  <si>
    <t>78,00</t>
  </si>
  <si>
    <t>Акулич Александр</t>
  </si>
  <si>
    <t>Открытая (17.11.1981)/38</t>
  </si>
  <si>
    <t>98,10</t>
  </si>
  <si>
    <t>325,0</t>
  </si>
  <si>
    <t>340,0</t>
  </si>
  <si>
    <t>350,0</t>
  </si>
  <si>
    <t>Семенов Роман</t>
  </si>
  <si>
    <t>Открытая (12.11.1979)/40</t>
  </si>
  <si>
    <t>97,30</t>
  </si>
  <si>
    <t>310,0</t>
  </si>
  <si>
    <t>335,0</t>
  </si>
  <si>
    <t>2</t>
  </si>
  <si>
    <t>Сухарев Андрей</t>
  </si>
  <si>
    <t>Открытая (22.07.1974)/46</t>
  </si>
  <si>
    <t>107,40</t>
  </si>
  <si>
    <t>355,0</t>
  </si>
  <si>
    <t>380,0</t>
  </si>
  <si>
    <t xml:space="preserve">Москва </t>
  </si>
  <si>
    <t xml:space="preserve">Санкт-Петербург </t>
  </si>
  <si>
    <t xml:space="preserve">Витебск/Беларусь </t>
  </si>
  <si>
    <t>Национальный Кубок по жимовому двоеборью
ФЖД Софт экипировка многослойная двоеборье с ДК
Жуковский/Московская область, 17 октября 2020 года</t>
  </si>
  <si>
    <t>Национальный Кубок по жимовому двоеборью
ФЖД Софт экипировка многослойная двоеборье
Жуковский/Московская область, 17 октября 2020 года</t>
  </si>
  <si>
    <t>Национальный Кубок по жимовому двоеборью
ФЖД Софт экипировка однослойная двоеборье с ДК
Жуковский/Московская область, 17 октября 2020 года</t>
  </si>
  <si>
    <t>Национальный Кубок по жимовому двоеборью
ФЖД Любители с ДК жим на максимум
Жуковский/Московская область, 17 октября 2020 года</t>
  </si>
  <si>
    <t>Национальный Кубок по жимовому двоеборью
ФЖД Любители двоеборье
Жуковский/Московская область, 17 октября 2020 года</t>
  </si>
  <si>
    <t xml:space="preserve">Жуковский/Московская область </t>
  </si>
  <si>
    <t>Мастера 40-44 (19.10.1977)/42</t>
  </si>
  <si>
    <t>Люберцы/Московская область</t>
  </si>
  <si>
    <t>Лосино-Петровский/Московская область</t>
  </si>
  <si>
    <t>Емельянов Н.</t>
  </si>
  <si>
    <t>Клин/Московская область</t>
  </si>
  <si>
    <t>№</t>
  </si>
  <si>
    <t xml:space="preserve">
Дата рождения/Возраст</t>
  </si>
  <si>
    <t>Возрастная группа</t>
  </si>
  <si>
    <t>O</t>
  </si>
  <si>
    <t>M1</t>
  </si>
  <si>
    <t>J</t>
  </si>
  <si>
    <t>Вербилки</t>
  </si>
  <si>
    <t>Королев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</si>
</sst>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0.0000"/>
  </numFmts>
  <fonts count="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6" fillId="0" borderId="0" xfId="1" applyNumberFormat="1" applyAlignment="1">
      <alignment horizontal="center"/>
    </xf>
    <xf numFmtId="49" fontId="6" fillId="0" borderId="0" xfId="1" applyNumberFormat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6" fillId="0" borderId="11" xfId="1" applyNumberFormat="1" applyBorder="1" applyAlignment="1">
      <alignment horizontal="center" vertical="center"/>
    </xf>
    <xf numFmtId="49" fontId="1" fillId="0" borderId="11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1" fillId="2" borderId="11" xfId="1" applyNumberFormat="1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 wrapText="1"/>
    </xf>
    <xf numFmtId="49" fontId="3" fillId="0" borderId="12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0" fontId="6" fillId="0" borderId="15" xfId="1" applyBorder="1" applyAlignment="1">
      <alignment horizontal="center" vertical="center"/>
    </xf>
    <xf numFmtId="166" fontId="2" fillId="0" borderId="8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166" fontId="1" fillId="0" borderId="1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40CDB4A8-2EA6-9D41-83D7-A2E85B7E712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Лист5">
    <pageSetUpPr fitToPage="1"/>
  </sheetPr>
  <dimension ref="A1:N16"/>
  <sheetViews>
    <sheetView workbookViewId="0">
      <selection sqref="A1:N2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8.5" style="5" bestFit="1" customWidth="1"/>
    <col min="4" max="4" width="21.5" style="5" bestFit="1" customWidth="1"/>
    <col min="5" max="5" width="15.1640625" style="5" bestFit="1" customWidth="1"/>
    <col min="6" max="6" width="15.1640625" style="5" customWidth="1"/>
    <col min="7" max="7" width="20.5" style="5" bestFit="1" customWidth="1"/>
    <col min="8" max="10" width="5.5" style="6" customWidth="1"/>
    <col min="11" max="11" width="4.83203125" style="6" customWidth="1"/>
    <col min="12" max="12" width="10.5" style="29" bestFit="1" customWidth="1"/>
    <col min="13" max="13" width="9.5" style="76" bestFit="1" customWidth="1"/>
    <col min="14" max="14" width="15.6640625" style="5" bestFit="1" customWidth="1"/>
    <col min="15" max="16384" width="9.1640625" style="3"/>
  </cols>
  <sheetData>
    <row r="1" spans="1:14" s="2" customFormat="1" ht="29" customHeight="1">
      <c r="A1" s="37" t="s">
        <v>79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14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14" s="1" customFormat="1" ht="12.75" customHeight="1">
      <c r="A3" s="45" t="s">
        <v>86</v>
      </c>
      <c r="B3" s="50" t="s">
        <v>0</v>
      </c>
      <c r="C3" s="47" t="s">
        <v>87</v>
      </c>
      <c r="D3" s="47" t="s">
        <v>6</v>
      </c>
      <c r="E3" s="49"/>
      <c r="F3" s="50" t="s">
        <v>88</v>
      </c>
      <c r="G3" s="49" t="s">
        <v>5</v>
      </c>
      <c r="H3" s="49" t="s">
        <v>7</v>
      </c>
      <c r="I3" s="49"/>
      <c r="J3" s="49"/>
      <c r="K3" s="49"/>
      <c r="L3" s="54" t="s">
        <v>39</v>
      </c>
      <c r="M3" s="74" t="s">
        <v>2</v>
      </c>
      <c r="N3" s="52" t="s">
        <v>1</v>
      </c>
    </row>
    <row r="4" spans="1:14" s="1" customFormat="1" ht="21" customHeight="1" thickBot="1">
      <c r="A4" s="46"/>
      <c r="B4" s="51"/>
      <c r="C4" s="48"/>
      <c r="D4" s="48"/>
      <c r="E4" s="48"/>
      <c r="F4" s="78"/>
      <c r="G4" s="48"/>
      <c r="H4" s="4">
        <v>1</v>
      </c>
      <c r="I4" s="4">
        <v>2</v>
      </c>
      <c r="J4" s="4">
        <v>3</v>
      </c>
      <c r="K4" s="4" t="s">
        <v>3</v>
      </c>
      <c r="L4" s="55"/>
      <c r="M4" s="75"/>
      <c r="N4" s="53"/>
    </row>
    <row r="5" spans="1:14" ht="16">
      <c r="A5" s="35" t="s">
        <v>8</v>
      </c>
      <c r="B5" s="35"/>
      <c r="C5" s="36"/>
      <c r="D5" s="36"/>
      <c r="E5" s="36"/>
      <c r="F5" s="36"/>
      <c r="G5" s="36"/>
      <c r="H5" s="36"/>
      <c r="I5" s="36"/>
      <c r="J5" s="36"/>
      <c r="K5" s="36"/>
    </row>
    <row r="6" spans="1:14">
      <c r="A6" s="8" t="s">
        <v>37</v>
      </c>
      <c r="B6" s="7" t="s">
        <v>9</v>
      </c>
      <c r="C6" s="7" t="s">
        <v>10</v>
      </c>
      <c r="D6" s="7" t="s">
        <v>11</v>
      </c>
      <c r="E6" s="7" t="str">
        <f>"0,6601"</f>
        <v>0,6601</v>
      </c>
      <c r="F6" s="7" t="s">
        <v>89</v>
      </c>
      <c r="G6" s="7" t="s">
        <v>72</v>
      </c>
      <c r="H6" s="9" t="s">
        <v>12</v>
      </c>
      <c r="I6" s="10" t="s">
        <v>13</v>
      </c>
      <c r="J6" s="10" t="s">
        <v>14</v>
      </c>
      <c r="K6" s="8"/>
      <c r="L6" s="30">
        <v>147.5</v>
      </c>
      <c r="M6" s="77">
        <f>L6*E6</f>
        <v>97.364750000000001</v>
      </c>
      <c r="N6" s="7" t="s">
        <v>41</v>
      </c>
    </row>
    <row r="7" spans="1:14">
      <c r="B7" s="5" t="s">
        <v>38</v>
      </c>
    </row>
    <row r="8" spans="1:14" ht="16">
      <c r="A8" s="33" t="s">
        <v>16</v>
      </c>
      <c r="B8" s="33"/>
      <c r="C8" s="34"/>
      <c r="D8" s="34"/>
      <c r="E8" s="34"/>
      <c r="F8" s="34"/>
      <c r="G8" s="34"/>
      <c r="H8" s="34"/>
      <c r="I8" s="34"/>
      <c r="J8" s="34"/>
      <c r="K8" s="34"/>
    </row>
    <row r="9" spans="1:14">
      <c r="A9" s="8" t="s">
        <v>37</v>
      </c>
      <c r="B9" s="7" t="s">
        <v>17</v>
      </c>
      <c r="C9" s="7" t="s">
        <v>18</v>
      </c>
      <c r="D9" s="7" t="s">
        <v>19</v>
      </c>
      <c r="E9" s="7" t="str">
        <f>"0,6123"</f>
        <v>0,6123</v>
      </c>
      <c r="F9" s="7" t="s">
        <v>89</v>
      </c>
      <c r="G9" s="7" t="s">
        <v>72</v>
      </c>
      <c r="H9" s="10" t="s">
        <v>20</v>
      </c>
      <c r="I9" s="10" t="s">
        <v>21</v>
      </c>
      <c r="J9" s="9" t="s">
        <v>12</v>
      </c>
      <c r="K9" s="8"/>
      <c r="L9" s="30">
        <v>130</v>
      </c>
      <c r="M9" s="77">
        <f>L9*E9</f>
        <v>79.59899999999999</v>
      </c>
      <c r="N9" s="7" t="s">
        <v>41</v>
      </c>
    </row>
    <row r="10" spans="1:14">
      <c r="B10" s="5" t="s">
        <v>38</v>
      </c>
    </row>
    <row r="11" spans="1:14" ht="16">
      <c r="A11" s="33" t="s">
        <v>23</v>
      </c>
      <c r="B11" s="33"/>
      <c r="C11" s="34"/>
      <c r="D11" s="34"/>
      <c r="E11" s="34"/>
      <c r="F11" s="34"/>
      <c r="G11" s="34"/>
      <c r="H11" s="34"/>
      <c r="I11" s="34"/>
      <c r="J11" s="34"/>
      <c r="K11" s="34"/>
    </row>
    <row r="12" spans="1:14">
      <c r="A12" s="8" t="s">
        <v>37</v>
      </c>
      <c r="B12" s="7" t="s">
        <v>24</v>
      </c>
      <c r="C12" s="7" t="s">
        <v>81</v>
      </c>
      <c r="D12" s="7" t="s">
        <v>25</v>
      </c>
      <c r="E12" s="7" t="str">
        <f>"0,6055"</f>
        <v>0,6055</v>
      </c>
      <c r="F12" s="7" t="s">
        <v>90</v>
      </c>
      <c r="G12" s="7" t="s">
        <v>73</v>
      </c>
      <c r="H12" s="10" t="s">
        <v>26</v>
      </c>
      <c r="I12" s="10" t="s">
        <v>27</v>
      </c>
      <c r="J12" s="9" t="s">
        <v>28</v>
      </c>
      <c r="K12" s="8"/>
      <c r="L12" s="30">
        <v>170</v>
      </c>
      <c r="M12" s="77">
        <f>L12*E12</f>
        <v>102.935</v>
      </c>
      <c r="N12" s="7" t="s">
        <v>41</v>
      </c>
    </row>
    <row r="13" spans="1:14">
      <c r="B13" s="5" t="s">
        <v>38</v>
      </c>
    </row>
    <row r="14" spans="1:14" ht="16">
      <c r="A14" s="33" t="s">
        <v>29</v>
      </c>
      <c r="B14" s="33"/>
      <c r="C14" s="34"/>
      <c r="D14" s="34"/>
      <c r="E14" s="34"/>
      <c r="F14" s="34"/>
      <c r="G14" s="34"/>
      <c r="H14" s="34"/>
      <c r="I14" s="34"/>
      <c r="J14" s="34"/>
      <c r="K14" s="34"/>
    </row>
    <row r="15" spans="1:14">
      <c r="A15" s="8" t="s">
        <v>37</v>
      </c>
      <c r="B15" s="7" t="s">
        <v>30</v>
      </c>
      <c r="C15" s="7" t="s">
        <v>31</v>
      </c>
      <c r="D15" s="7" t="s">
        <v>32</v>
      </c>
      <c r="E15" s="7" t="str">
        <f>"0,5840"</f>
        <v>0,5840</v>
      </c>
      <c r="F15" s="7" t="s">
        <v>89</v>
      </c>
      <c r="G15" s="7" t="s">
        <v>74</v>
      </c>
      <c r="H15" s="10" t="s">
        <v>33</v>
      </c>
      <c r="I15" s="9" t="s">
        <v>34</v>
      </c>
      <c r="J15" s="8"/>
      <c r="K15" s="8"/>
      <c r="L15" s="30">
        <v>185</v>
      </c>
      <c r="M15" s="77">
        <f>L15*E15</f>
        <v>108.03999999999999</v>
      </c>
      <c r="N15" s="7" t="s">
        <v>35</v>
      </c>
    </row>
    <row r="16" spans="1:14">
      <c r="B16" s="5" t="s">
        <v>38</v>
      </c>
    </row>
  </sheetData>
  <mergeCells count="16">
    <mergeCell ref="L3:L4"/>
    <mergeCell ref="M3:M4"/>
    <mergeCell ref="A1:N2"/>
    <mergeCell ref="H3:K3"/>
    <mergeCell ref="A3:A4"/>
    <mergeCell ref="C3:C4"/>
    <mergeCell ref="D3:D4"/>
    <mergeCell ref="N3:N4"/>
    <mergeCell ref="G3:G4"/>
    <mergeCell ref="F3:F4"/>
    <mergeCell ref="A5:K5"/>
    <mergeCell ref="A8:K8"/>
    <mergeCell ref="A11:K11"/>
    <mergeCell ref="A14:K14"/>
    <mergeCell ref="B3:B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N10"/>
  <sheetViews>
    <sheetView workbookViewId="0">
      <selection sqref="A1:N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15.1640625" style="5" customWidth="1"/>
    <col min="7" max="7" width="33.33203125" style="5" bestFit="1" customWidth="1"/>
    <col min="8" max="10" width="5.5" style="6" customWidth="1"/>
    <col min="11" max="11" width="4.83203125" style="6" customWidth="1"/>
    <col min="12" max="12" width="10.5" style="29" bestFit="1" customWidth="1"/>
    <col min="13" max="13" width="9.5" style="76" bestFit="1" customWidth="1"/>
    <col min="14" max="14" width="19.1640625" style="5" bestFit="1" customWidth="1"/>
    <col min="15" max="16384" width="9.1640625" style="3"/>
  </cols>
  <sheetData>
    <row r="1" spans="1:14" s="2" customFormat="1" ht="29" customHeight="1">
      <c r="A1" s="37" t="s">
        <v>77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14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14" s="1" customFormat="1" ht="12.75" customHeight="1">
      <c r="A3" s="45" t="s">
        <v>86</v>
      </c>
      <c r="B3" s="50" t="s">
        <v>0</v>
      </c>
      <c r="C3" s="47" t="s">
        <v>4</v>
      </c>
      <c r="D3" s="47" t="s">
        <v>6</v>
      </c>
      <c r="E3" s="49" t="s">
        <v>36</v>
      </c>
      <c r="F3" s="79" t="s">
        <v>88</v>
      </c>
      <c r="G3" s="49" t="s">
        <v>5</v>
      </c>
      <c r="H3" s="49" t="s">
        <v>7</v>
      </c>
      <c r="I3" s="49"/>
      <c r="J3" s="49"/>
      <c r="K3" s="49"/>
      <c r="L3" s="54" t="s">
        <v>39</v>
      </c>
      <c r="M3" s="74" t="s">
        <v>2</v>
      </c>
      <c r="N3" s="52" t="s">
        <v>1</v>
      </c>
    </row>
    <row r="4" spans="1:14" s="1" customFormat="1" ht="21" customHeight="1" thickBot="1">
      <c r="A4" s="46"/>
      <c r="B4" s="51"/>
      <c r="C4" s="48"/>
      <c r="D4" s="48"/>
      <c r="E4" s="48"/>
      <c r="F4" s="80"/>
      <c r="G4" s="48"/>
      <c r="H4" s="4">
        <v>1</v>
      </c>
      <c r="I4" s="4">
        <v>2</v>
      </c>
      <c r="J4" s="4">
        <v>3</v>
      </c>
      <c r="K4" s="4" t="s">
        <v>3</v>
      </c>
      <c r="L4" s="55"/>
      <c r="M4" s="75"/>
      <c r="N4" s="53"/>
    </row>
    <row r="5" spans="1:14" ht="16">
      <c r="A5" s="35" t="s">
        <v>47</v>
      </c>
      <c r="B5" s="35"/>
      <c r="C5" s="36"/>
      <c r="D5" s="36"/>
      <c r="E5" s="36"/>
      <c r="F5" s="36"/>
      <c r="G5" s="36"/>
      <c r="H5" s="36"/>
      <c r="I5" s="36"/>
      <c r="J5" s="36"/>
      <c r="K5" s="36"/>
    </row>
    <row r="6" spans="1:14">
      <c r="A6" s="8" t="s">
        <v>37</v>
      </c>
      <c r="B6" s="7" t="s">
        <v>48</v>
      </c>
      <c r="C6" s="7" t="s">
        <v>49</v>
      </c>
      <c r="D6" s="7" t="s">
        <v>50</v>
      </c>
      <c r="E6" s="7" t="str">
        <f>"1,0195"</f>
        <v>1,0195</v>
      </c>
      <c r="F6" s="7" t="s">
        <v>91</v>
      </c>
      <c r="G6" s="7" t="s">
        <v>85</v>
      </c>
      <c r="H6" s="10" t="s">
        <v>20</v>
      </c>
      <c r="I6" s="10" t="s">
        <v>45</v>
      </c>
      <c r="J6" s="9" t="s">
        <v>21</v>
      </c>
      <c r="K6" s="8"/>
      <c r="L6" s="30">
        <v>125</v>
      </c>
      <c r="M6" s="77">
        <f>L6*E6</f>
        <v>127.43750000000001</v>
      </c>
      <c r="N6" s="7" t="s">
        <v>51</v>
      </c>
    </row>
    <row r="7" spans="1:14">
      <c r="B7" s="5" t="s">
        <v>38</v>
      </c>
    </row>
    <row r="8" spans="1:14" ht="16">
      <c r="A8" s="33" t="s">
        <v>40</v>
      </c>
      <c r="B8" s="33"/>
      <c r="C8" s="34"/>
      <c r="D8" s="34"/>
      <c r="E8" s="34"/>
      <c r="F8" s="34"/>
      <c r="G8" s="34"/>
      <c r="H8" s="34"/>
      <c r="I8" s="34"/>
      <c r="J8" s="34"/>
      <c r="K8" s="34"/>
    </row>
    <row r="9" spans="1:14">
      <c r="A9" s="8" t="s">
        <v>37</v>
      </c>
      <c r="B9" s="7" t="s">
        <v>52</v>
      </c>
      <c r="C9" s="7" t="s">
        <v>53</v>
      </c>
      <c r="D9" s="7" t="s">
        <v>54</v>
      </c>
      <c r="E9" s="7" t="str">
        <f>"0,9283"</f>
        <v>0,9283</v>
      </c>
      <c r="F9" s="7" t="s">
        <v>89</v>
      </c>
      <c r="G9" s="7" t="s">
        <v>83</v>
      </c>
      <c r="H9" s="10" t="s">
        <v>15</v>
      </c>
      <c r="I9" s="10" t="s">
        <v>22</v>
      </c>
      <c r="J9" s="8"/>
      <c r="K9" s="8"/>
      <c r="L9" s="30">
        <v>100</v>
      </c>
      <c r="M9" s="77">
        <f>L9*E9</f>
        <v>92.83</v>
      </c>
      <c r="N9" s="7" t="s">
        <v>84</v>
      </c>
    </row>
    <row r="10" spans="1:14">
      <c r="B10" s="5" t="s">
        <v>38</v>
      </c>
    </row>
  </sheetData>
  <mergeCells count="14">
    <mergeCell ref="N3:N4"/>
    <mergeCell ref="A5:K5"/>
    <mergeCell ref="A1:N2"/>
    <mergeCell ref="A3:A4"/>
    <mergeCell ref="C3:C4"/>
    <mergeCell ref="D3:D4"/>
    <mergeCell ref="E3:E4"/>
    <mergeCell ref="G3:G4"/>
    <mergeCell ref="H3:K3"/>
    <mergeCell ref="F3:F4"/>
    <mergeCell ref="A8:K8"/>
    <mergeCell ref="B3:B4"/>
    <mergeCell ref="L3:L4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5.5" style="5" bestFit="1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25" style="5" bestFit="1" customWidth="1"/>
    <col min="7" max="9" width="5.5" style="6" customWidth="1"/>
    <col min="10" max="10" width="4.83203125" style="6" customWidth="1"/>
    <col min="11" max="11" width="7.83203125" style="29" bestFit="1" customWidth="1"/>
    <col min="12" max="12" width="10.5" style="76" bestFit="1" customWidth="1"/>
    <col min="13" max="13" width="21.1640625" style="5" customWidth="1"/>
    <col min="14" max="16384" width="9.1640625" style="3"/>
  </cols>
  <sheetData>
    <row r="1" spans="1:13" s="2" customFormat="1" ht="29" customHeight="1">
      <c r="A1" s="37" t="s">
        <v>75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86</v>
      </c>
      <c r="B3" s="50" t="s">
        <v>0</v>
      </c>
      <c r="C3" s="47" t="s">
        <v>87</v>
      </c>
      <c r="D3" s="47" t="s">
        <v>6</v>
      </c>
      <c r="E3" s="49" t="s">
        <v>36</v>
      </c>
      <c r="F3" s="49" t="s">
        <v>5</v>
      </c>
      <c r="G3" s="49" t="s">
        <v>7</v>
      </c>
      <c r="H3" s="49"/>
      <c r="I3" s="49"/>
      <c r="J3" s="49"/>
      <c r="K3" s="54" t="s">
        <v>39</v>
      </c>
      <c r="L3" s="74" t="s">
        <v>2</v>
      </c>
      <c r="M3" s="52" t="s">
        <v>88</v>
      </c>
    </row>
    <row r="4" spans="1:13" s="1" customFormat="1" ht="21" customHeight="1" thickBot="1">
      <c r="A4" s="46"/>
      <c r="B4" s="51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3</v>
      </c>
      <c r="K4" s="55"/>
      <c r="L4" s="75"/>
      <c r="M4" s="53"/>
    </row>
    <row r="5" spans="1:13" ht="16">
      <c r="A5" s="35" t="s">
        <v>23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8" t="s">
        <v>37</v>
      </c>
      <c r="B6" s="7" t="s">
        <v>67</v>
      </c>
      <c r="C6" s="7" t="s">
        <v>68</v>
      </c>
      <c r="D6" s="7" t="s">
        <v>69</v>
      </c>
      <c r="E6" s="7" t="str">
        <f>"0,5930"</f>
        <v>0,5930</v>
      </c>
      <c r="F6" s="7" t="s">
        <v>82</v>
      </c>
      <c r="G6" s="9" t="s">
        <v>70</v>
      </c>
      <c r="H6" s="10" t="s">
        <v>70</v>
      </c>
      <c r="I6" s="9" t="s">
        <v>71</v>
      </c>
      <c r="J6" s="8"/>
      <c r="K6" s="30">
        <v>355</v>
      </c>
      <c r="L6" s="77">
        <f>K6*E6</f>
        <v>210.51499999999999</v>
      </c>
      <c r="M6" s="7" t="s">
        <v>89</v>
      </c>
    </row>
    <row r="7" spans="1:13">
      <c r="B7" s="5" t="s">
        <v>38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17.5" style="5" bestFit="1" customWidth="1"/>
    <col min="7" max="10" width="5.5" style="6" customWidth="1"/>
    <col min="11" max="11" width="10.5" style="29" bestFit="1" customWidth="1"/>
    <col min="12" max="12" width="10.5" style="6" bestFit="1" customWidth="1"/>
    <col min="13" max="13" width="18" style="5" customWidth="1"/>
    <col min="14" max="16384" width="9.1640625" style="3"/>
  </cols>
  <sheetData>
    <row r="1" spans="1:13" s="2" customFormat="1" ht="29" customHeight="1">
      <c r="A1" s="37" t="s">
        <v>76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86</v>
      </c>
      <c r="B3" s="50" t="s">
        <v>0</v>
      </c>
      <c r="C3" s="47" t="s">
        <v>87</v>
      </c>
      <c r="D3" s="47" t="s">
        <v>6</v>
      </c>
      <c r="E3" s="49" t="s">
        <v>36</v>
      </c>
      <c r="F3" s="49" t="s">
        <v>5</v>
      </c>
      <c r="G3" s="49" t="s">
        <v>7</v>
      </c>
      <c r="H3" s="49"/>
      <c r="I3" s="49"/>
      <c r="J3" s="49"/>
      <c r="K3" s="54" t="s">
        <v>39</v>
      </c>
      <c r="L3" s="49" t="s">
        <v>2</v>
      </c>
      <c r="M3" s="52" t="s">
        <v>88</v>
      </c>
    </row>
    <row r="4" spans="1:13" s="1" customFormat="1" ht="21" customHeight="1" thickBot="1">
      <c r="A4" s="46"/>
      <c r="B4" s="51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3</v>
      </c>
      <c r="K4" s="55"/>
      <c r="L4" s="48"/>
      <c r="M4" s="53"/>
    </row>
    <row r="5" spans="1:13" ht="16">
      <c r="A5" s="35" t="s">
        <v>16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12" t="s">
        <v>37</v>
      </c>
      <c r="B6" s="11" t="s">
        <v>55</v>
      </c>
      <c r="C6" s="11" t="s">
        <v>56</v>
      </c>
      <c r="D6" s="11" t="s">
        <v>57</v>
      </c>
      <c r="E6" s="11" t="str">
        <f>"0,6134"</f>
        <v>0,6134</v>
      </c>
      <c r="F6" s="11" t="s">
        <v>92</v>
      </c>
      <c r="G6" s="15" t="s">
        <v>58</v>
      </c>
      <c r="H6" s="16" t="s">
        <v>59</v>
      </c>
      <c r="I6" s="15" t="s">
        <v>59</v>
      </c>
      <c r="J6" s="15" t="s">
        <v>60</v>
      </c>
      <c r="K6" s="31">
        <v>340</v>
      </c>
      <c r="L6" s="12" t="str">
        <f>"16279,6355"</f>
        <v>16279,6355</v>
      </c>
      <c r="M6" s="11" t="s">
        <v>89</v>
      </c>
    </row>
    <row r="7" spans="1:13">
      <c r="A7" s="14" t="s">
        <v>66</v>
      </c>
      <c r="B7" s="13" t="s">
        <v>61</v>
      </c>
      <c r="C7" s="13" t="s">
        <v>62</v>
      </c>
      <c r="D7" s="13" t="s">
        <v>63</v>
      </c>
      <c r="E7" s="13" t="str">
        <f>"0,6155"</f>
        <v>0,6155</v>
      </c>
      <c r="F7" s="13" t="s">
        <v>93</v>
      </c>
      <c r="G7" s="17" t="s">
        <v>64</v>
      </c>
      <c r="H7" s="17" t="s">
        <v>58</v>
      </c>
      <c r="I7" s="17" t="s">
        <v>65</v>
      </c>
      <c r="J7" s="18" t="s">
        <v>60</v>
      </c>
      <c r="K7" s="32">
        <v>355</v>
      </c>
      <c r="L7" s="14" t="str">
        <f>"14630,4344"</f>
        <v>14630,4344</v>
      </c>
      <c r="M7" s="13" t="s">
        <v>89</v>
      </c>
    </row>
    <row r="8" spans="1:13">
      <c r="B8" s="5" t="s">
        <v>38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951F-6CE8-3045-AAC0-8CD6871810ED}">
  <dimension ref="A1:M7"/>
  <sheetViews>
    <sheetView tabSelected="1" workbookViewId="0">
      <selection sqref="A1:M2"/>
    </sheetView>
  </sheetViews>
  <sheetFormatPr baseColWidth="10" defaultColWidth="9.1640625" defaultRowHeight="13"/>
  <cols>
    <col min="1" max="1" width="7.5" style="20" bestFit="1" customWidth="1"/>
    <col min="2" max="2" width="20" style="20" bestFit="1" customWidth="1"/>
    <col min="3" max="3" width="26.33203125" style="20" bestFit="1" customWidth="1"/>
    <col min="4" max="4" width="21.5" style="20" bestFit="1" customWidth="1"/>
    <col min="5" max="5" width="10.5" style="20" bestFit="1" customWidth="1"/>
    <col min="6" max="6" width="26.6640625" style="20" bestFit="1" customWidth="1"/>
    <col min="7" max="9" width="5.5" style="21" customWidth="1"/>
    <col min="10" max="10" width="4.83203125" style="21" customWidth="1"/>
    <col min="11" max="11" width="10.5" style="21" bestFit="1" customWidth="1"/>
    <col min="12" max="12" width="7.5" style="21" bestFit="1" customWidth="1"/>
    <col min="13" max="13" width="15.5" style="20" bestFit="1" customWidth="1"/>
    <col min="14" max="16384" width="9.1640625" style="19"/>
  </cols>
  <sheetData>
    <row r="1" spans="1:13" s="28" customFormat="1" ht="29" customHeight="1">
      <c r="A1" s="57" t="s">
        <v>78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8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26" customFormat="1" ht="12.75" customHeight="1">
      <c r="A3" s="65" t="s">
        <v>86</v>
      </c>
      <c r="B3" s="72" t="s">
        <v>0</v>
      </c>
      <c r="C3" s="67" t="s">
        <v>4</v>
      </c>
      <c r="D3" s="67" t="s">
        <v>6</v>
      </c>
      <c r="E3" s="69" t="s">
        <v>88</v>
      </c>
      <c r="F3" s="69" t="s">
        <v>5</v>
      </c>
      <c r="G3" s="69" t="s">
        <v>7</v>
      </c>
      <c r="H3" s="69"/>
      <c r="I3" s="69"/>
      <c r="J3" s="69"/>
      <c r="K3" s="69" t="s">
        <v>39</v>
      </c>
      <c r="L3" s="69" t="s">
        <v>2</v>
      </c>
      <c r="M3" s="70" t="s">
        <v>1</v>
      </c>
    </row>
    <row r="4" spans="1:13" s="26" customFormat="1" ht="21" customHeight="1" thickBot="1">
      <c r="A4" s="66"/>
      <c r="B4" s="73"/>
      <c r="C4" s="68"/>
      <c r="D4" s="68"/>
      <c r="E4" s="68"/>
      <c r="F4" s="68"/>
      <c r="G4" s="27">
        <v>1</v>
      </c>
      <c r="H4" s="27">
        <v>2</v>
      </c>
      <c r="I4" s="27">
        <v>3</v>
      </c>
      <c r="J4" s="27" t="s">
        <v>3</v>
      </c>
      <c r="K4" s="68"/>
      <c r="L4" s="68"/>
      <c r="M4" s="71"/>
    </row>
    <row r="5" spans="1:13" ht="16">
      <c r="A5" s="56" t="s">
        <v>40</v>
      </c>
      <c r="B5" s="56"/>
      <c r="C5" s="56"/>
      <c r="D5" s="56"/>
      <c r="E5" s="56"/>
      <c r="F5" s="56"/>
      <c r="G5" s="56"/>
      <c r="H5" s="56"/>
      <c r="I5" s="56"/>
      <c r="J5" s="56"/>
    </row>
    <row r="6" spans="1:13">
      <c r="A6" s="23" t="s">
        <v>37</v>
      </c>
      <c r="B6" s="22" t="s">
        <v>42</v>
      </c>
      <c r="C6" s="22" t="s">
        <v>43</v>
      </c>
      <c r="D6" s="22" t="s">
        <v>44</v>
      </c>
      <c r="E6" s="22" t="s">
        <v>89</v>
      </c>
      <c r="F6" s="22" t="s">
        <v>80</v>
      </c>
      <c r="G6" s="25" t="s">
        <v>20</v>
      </c>
      <c r="H6" s="25" t="s">
        <v>45</v>
      </c>
      <c r="I6" s="24" t="s">
        <v>46</v>
      </c>
      <c r="J6" s="23"/>
      <c r="K6" s="23" t="str">
        <f>"125,0"</f>
        <v>125,0</v>
      </c>
      <c r="L6" s="23" t="str">
        <f>"87,2625"</f>
        <v>87,2625</v>
      </c>
      <c r="M6" s="22" t="s">
        <v>41</v>
      </c>
    </row>
    <row r="7" spans="1:13">
      <c r="B7" s="20" t="s">
        <v>38</v>
      </c>
    </row>
  </sheetData>
  <mergeCells count="12">
    <mergeCell ref="A5:J5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BP Raw</vt:lpstr>
      <vt:lpstr>BP Soft SP DT</vt:lpstr>
      <vt:lpstr>BP Soft MP DT</vt:lpstr>
      <vt:lpstr>BP Soft MP</vt:lpstr>
      <vt:lpstr>BP Raw DT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2020-10-18T17:59:59Z</dcterms:modified>
</cp:coreProperties>
</file>